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drawings/drawing6.xml" ContentType="application/vnd.openxmlformats-officedocument.drawing+xml"/>
  <Override PartName="/xl/activeX/activeX6.xml" ContentType="application/vnd.ms-office.activeX+xml"/>
  <Override PartName="/xl/activeX/activeX6.bin" ContentType="application/vnd.ms-office.activeX"/>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drawings/drawing8.xml" ContentType="application/vnd.openxmlformats-officedocument.drawing+xml"/>
  <Override PartName="/xl/activeX/activeX8.xml" ContentType="application/vnd.ms-office.activeX+xml"/>
  <Override PartName="/xl/activeX/activeX8.bin" ContentType="application/vnd.ms-office.activeX"/>
  <Override PartName="/xl/drawings/drawing9.xml" ContentType="application/vnd.openxmlformats-officedocument.drawing+xml"/>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20115" windowHeight="7485" tabRatio="855"/>
  </bookViews>
  <sheets>
    <sheet name="(+) Summary" sheetId="12" r:id="rId1"/>
    <sheet name="(1) Consolidated Q" sheetId="4" r:id="rId2"/>
    <sheet name="(2) Consolidated YTD" sheetId="5" r:id="rId3"/>
    <sheet name="(3) Division MX-CAM " sheetId="6" r:id="rId4"/>
    <sheet name="(4) Division SA" sheetId="7" r:id="rId5"/>
    <sheet name="(9) Balance  (2)" sheetId="8" r:id="rId6"/>
    <sheet name="(12) Macroeconomics (2)" sheetId="9" r:id="rId7"/>
    <sheet name="Vol y Trans T  delta Total" sheetId="10" r:id="rId8"/>
    <sheet name="Vol y Trans T Acum delta total" sheetId="11" r:id="rId9"/>
  </sheets>
  <externalReferences>
    <externalReference r:id="rId10"/>
    <externalReference r:id="rId11"/>
  </externalReferences>
  <definedNames>
    <definedName name="__FPMExcelClient_CellBasedFunctionStatus" localSheetId="0" hidden="1">"2_1_2_2_2_2"</definedName>
    <definedName name="__FPMExcelClient_CellBasedFunctionStatus" localSheetId="1" hidden="1">"2_2_2_2_2_2"</definedName>
    <definedName name="__FPMExcelClient_CellBasedFunctionStatus" localSheetId="6" hidden="1">"2_1_2_2_2_2"</definedName>
    <definedName name="__FPMExcelClient_CellBasedFunctionStatus" localSheetId="2" hidden="1">"2_2_2_2_2_2"</definedName>
    <definedName name="__FPMExcelClient_CellBasedFunctionStatus" localSheetId="3" hidden="1">"2_2_2_2_2_2"</definedName>
    <definedName name="__FPMExcelClient_CellBasedFunctionStatus" localSheetId="4" hidden="1">"2_2_2_2_2_2"</definedName>
    <definedName name="__FPMExcelClient_CellBasedFunctionStatus" localSheetId="5" hidden="1">"2_2_2_2_2_2"</definedName>
    <definedName name="__FPMExcelClient_CellBasedFunctionStatus" localSheetId="7" hidden="1">"1_1_2_2_2_2"</definedName>
    <definedName name="__FPMExcelClient_CellBasedFunctionStatus" localSheetId="8" hidden="1">"1_1_2_2_2_2"</definedName>
    <definedName name="__FPMExcelClient_Connection" localSheetId="0">"_FPM_BPCNW10_[http://hcepmp00.kof.com.mx:8010/sap/bpc/]_[KOF]_[Consolidation]_[false]_[false]\1"</definedName>
    <definedName name="__FPMExcelClient_RefreshTime" localSheetId="0">636353365838290000</definedName>
    <definedName name="Año">[1]Resumen!$O$5:$O$18</definedName>
    <definedName name="_xlnm.Print_Area" localSheetId="0">'(+) Summary'!$A$2:$K$14</definedName>
    <definedName name="_xlnm.Print_Area" localSheetId="1">'(1) Consolidated Q'!$B$1:$K$44</definedName>
    <definedName name="_xlnm.Print_Area" localSheetId="6">'(12) Macroeconomics (2)'!$A$1:$H$45</definedName>
    <definedName name="_xlnm.Print_Area" localSheetId="2">'(2) Consolidated YTD'!$B$1:$K$38</definedName>
    <definedName name="_xlnm.Print_Area" localSheetId="3">'(3) Division MX-CAM '!$B$1:$K$54</definedName>
    <definedName name="_xlnm.Print_Area" localSheetId="4">'(4) Division SA'!$B$1:$K$36</definedName>
    <definedName name="_xlnm.Print_Area" localSheetId="5">'(9) Balance  (2)'!$A$1:$F$39</definedName>
    <definedName name="ArgentinaFIEL">'[1]Indices Interno (Arg &amp; Ven)'!$H$6:$L$112</definedName>
    <definedName name="EPMWorkbookOptions_1" localSheetId="7" hidden="1">"f14AAB+LCAAAAAAABADtnGtvokwUgL9vsv/B+F25emusG4qwdVfBIrbb1zQEZKykCixgbf/9O+INkHZty3YBp2kaOnNmODycmTPM4dD89jSfFR6B4xqWeV4kynixAMyxpRvm/Xlx4U1KRLX4rfX1S/PGch40y3oQbQ+KugXYznTPnlzjvDj1PPsMw5bLZXlJlS3nHiNxnMB+9bqD8RTM1ZJhup5qjkFx10r/c6siPGuh0GQt0wTj1Tlli104"</definedName>
    <definedName name="EPMWorkbookOptions_1" localSheetId="8" hidden="1">"f14AAB+LCAAAAAAABADtnGtvokwUgL9vsv/B+F25emusG4qwdVfBIrbb1zQEZKykCixgbf/9O+INkHZty3YBp2kaOnNmODycmTPM4dD89jSfFR6B4xqWeV4kynixAMyxpRvm/Xlx4U1KRLX4rfX1S/PGch40y3oQbQ+KugXYznTPnlzjvDj1PPsMw5bLZXlJlS3nHiNxnMB+9bqD8RTM1ZJhup5qjkFx10r/c6siPGuh0GQt0wTj1Tlli104"</definedName>
    <definedName name="EPMWorkbookOptions_1" hidden="1">"D0UAAB+LCAAAAAAABADtnGtvmzwUgL9P2n+I8j3hnktFMzECKxuBFEi7vlWFIDgtWgKZoU377+eQGyTQpV3eKgSkqiL28fHxw7GPL8jsl+fJuPIEYOD63nmVqOPVCvCGvuN69+fVx3BUIxrVL53Pn9hrH/6yff+XOg2RaFBB5bzg7DlwzqsPYTg9w7DZbFafUXUf3mMkjhPYz56sDx/AxKquhd2/C9dcLwgtbwiqqNZKheV9zwPDeZ2Gzz9C"</definedName>
    <definedName name="EPMWorkbookOptions_2" localSheetId="7" hidden="1">"DjC9awMs/cpQdVv11E0pLBfUOVifbXcmD8zthWP4pxq6wOk7YAJgf2NQhgoVWwrf7ykXfVa4IXBltGk0HQN7buN4+cGalMfWvDx/OqvjBI65qo1p9hi7U0Y/RR7+hZq41szQ1ZUy8P+JOnPBXRNbabLXi7HtmTFWAwyP1m/bR7iXQPHmslshTSIKrKHtORawF6suDV0HZtuYA9P11X1ZdK+qG5KBUoOptdz1wVozy2l5zgI0sZiK15r6VxHT"</definedName>
    <definedName name="EPMWorkbookOptions_2" localSheetId="8" hidden="1">"DjC9awMs/cpQdVv11E0pLBfUOVifbXcmD8zthWP4pxq6wOk7YAJgf2NQhgoVWwrf7ykXfVa4IXBltGk0HQN7buN4+cGalMfWvDx/OqvjBI65qo1p9hi7U0Y/RR7+hZq41szQ1ZUy8P+JOnPBXRNbabLXi7HtmTFWAwyP1m/bR7iXQPHmslshTSIKrKHtORawF6suDV0HZtuYA9P11X1ZdK+qG5KBUoOptdz1wVozy2l5zgI0sZiK15r6VxHT"</definedName>
    <definedName name="EPMWorkbookOptions_2" hidden="1">"CLzwygWzKDOR3bVCa5mK0hVrAhbVrqsMwWT6CN2ozkEAYB+CEUD6hqCOmlHtmGK/Z37t88o1gZu3y0IEXieoVp2qkwR+1sJxHAusKWZPh9ideftDFdF/ZELgj13HmluBfo+scQDuWGxuwsYgbjodu0MrBm9vw1Y6klpiycv2dhKWbBmwoLUBWMEysy5cxwFe150AL4jMzRbdmBokZJCU/uDP1jp4f+zDTggfAYulZLxWNGpFSsmd1i0LIggh"</definedName>
    <definedName name="EPMWorkbookOptions_3" localSheetId="7" hidden="1">"8uDqNg0hBA88ebz6aDmGB/Xy78e68UHdEe15w3G9gALx9ZGOdlq+DOhYqaDc0DR+L4B/5QzLikNBbmJxla/1sSYOh3cFJ6g6Eegg7l74bUVHB04Lb2Lrg9jeXXumPvcdywaO99wiKtXKBGiTUqWq0yWanDRK9QoAJVwFJK1rNbqmUaszh1vFdNxVXW8AZnCkA70H5hqcsGLEwkYZKwBF1u0DmEYbiHflUZ+ROEG+JOAhz7GioODwBw7igzYv"</definedName>
    <definedName name="EPMWorkbookOptions_3" localSheetId="8" hidden="1">"8uDqNg0hBA88ebz6aDmGB/Xy78e68UHdEe15w3G9gALx9ZGOdlq+DOhYqaDc0DR+L4B/5QzLikNBbmJxla/1sSYOh3cFJ6g6Eegg7l74bUVHB04Lb2Lrg9jeXXumPvcdywaO99wiKtXKBGiTUqWq0yWanDRK9QoAJVwFJK1rNbqmUaszh1vFdNxVXW8AZnCkA70H5hqcsGLEwkYZKwBF1u0DmEYbiHflUZ+ROEG+JOAhz7GioODwBw7igzYv"</definedName>
    <definedName name="EPMWorkbookOptions_3" hidden="1">"eA5F68mHbojsit7HovBO3h7lRRcGYcyA9PwtRWsrswHtKxWXG3ju70cQtZzjeXWgGCyWlvmajgVx1K8ZHHk2EVOQ9i6isip0AOzgLLZ4SNUeTMfWSx/6UwDDlw7BNJgRsEc1puHQNZoctWstBoAabgGSduwm3bSpec3JUimKZSsIdTBGXRw4PTCx0UiVIpZ0ylQBJLIoH8N0u4R4V7/tc5qgGBcEehQFXlVM1NVx1Il3ymTovnABtODw4WUj"</definedName>
    <definedName name="EPMWorkbookOptions_4" localSheetId="7" hidden="1">"9H1pAEd1xtPnvWgBzpFnpjE7L66MpxgZRa/f3uPaNrE/XXWCWP6TeIXhewx3hbAEsBCIxoYGBQ8pRGNDg4SHN6zMZB1IEztmCg54kb/n8YbtjixLTKf7fqeH43Qdx4/3eUQOfd4OY3giW5eLMtPNuskmTYbncBJXOL4j8IhNhE1H6A/lW+bHcCBzAwQnDKer8BxiEl4h8BzXFhUy+4vr9DhGlpG576J0+263SFGVCk3Tx7tFMn9ucQsx4hRZ"</definedName>
    <definedName name="EPMWorkbookOptions_4" localSheetId="8" hidden="1">"9H1pAEd1xtPnvWgBzpFnpjE7L66MpxgZRa/f3uPaNrE/XXWCWP6TeIXhewx3hbAEsBCIxoYGBQ8pRGNDg4SHN6zMZB1IEztmCg54kb/n8YbtjixLTKf7fqeH43Qdx4/3eUQOfd4OY3giW5eLMtPNuskmTYbncBJXOL4j8IhNhE1H6A/lW+bHcCBzAwQnDKer8BxiEl4h8BzXFhUy+4vr9DhGlpG576J0+263SFGVCk3Tx7tFMn9ucQsx4hRZ"</definedName>
    <definedName name="EPMWorkbookOptions_4" hidden="1">"WkHj3Znnjs+rc+epbvWi11/vfmVZ7G+tPiCWa94UJZkrmSyZUOiRKmnEPOQ/TTQ5sccJlyWWGBbZRD8M1HckThb0vKNhsX2G5FhU+f8i4KArGYbGSfL7gyCO02hSt38MJE4wBq4xJt12ka4anJx3lz00GUnpD4wb7vtAN/Lfnw8Jh4pmT0JXNckCT55SwJBrMEQJZrs7yaYo5J3J8URFnjOEb6p28+6YSFEMQ9P0/jGRfENMtEDbbrfpds2x"</definedName>
    <definedName name="EPMWorkbookOptions_5" localSheetId="7" hidden="1">"eXi6DjGeCVwjKKuarFNJzwCGZDvy+4dvtUbg9Xrt+OFL5W/4rhGGH7+6yk+6mnUrTRIIT+ANxCNoIBJRzfxCJFELoWlkIRELaWTeQtLj6fiuePOR3ZtqlaLesH1D58/RrQgerMcY+KS5Ks+4nSbHZIB4hLewusMfosLxHCt3rkXEZctFlC85CeHYmYlyw2adRnqcXUeQOYkVPzFEX8mfv9tAjOw6K7kIVKTHVKW+zA4lyJd9/zbE2821+gZz"</definedName>
    <definedName name="EPMWorkbookOptions_5" localSheetId="8" hidden="1">"eXi6DjGeCVwjKKuarFNJzwCGZDvy+4dvtUbg9Xrt+OFL5W/4rhGGH7+6yk+6mnUrTRIIT+ANxCNoIBJRzfxCJFELoWlkIRELaWTeQtLj6fiuePOR3ZtqlaLesH1D58/RrQgerMcY+KS5Ks+4nSbHZIB4hLewusMfosLxHCt3rkXEZctFlC85CeHYmYlyw2adRnqcXUeQOYkVPzFEX8mfv9tAjOw6K7kIVKTHVKW+zA4lyJd9/zbE2821+gZz"</definedName>
    <definedName name="EPMWorkbookOptions_5" hidden="1">"bapGM0SrZo+aVs1qOJTdphiSHDlHEBNXELciIm8MihsN05mgCYKJuJRQ4lDQOgjHC7s2zHaUeU7eqRzPSI/ISsb7x/lGk8Bbreb+4zx1emufBcLkPE02f9CNvHvpYYFoBE2WRJIu0i6BbLtIYVc2mUgauUdyPOFOlNXrf9noazQo6g07ffTpRbs5wZ1JGYeW3/P0nPvp4ZjoJY/kcag8+K6agijwhnSlllxWXFTjQtBKHGs3Ma/5vNM4nmAn"</definedName>
    <definedName name="EPMWorkbookOptions_6" localSheetId="7" hidden="1">"VUFDazToRknXNKpEV4h6SZvU1JJa1SmtQVVIcqKnwFwDIKGdwt9rjs+6mSbGovdLyLx7SQxGF6HYomCkkw0dHrDoX/azziI9bm3Ain3uEx1aLX/rLx9h9OH6hPfVY3kIopD5cFiiQE55X/0FINnfRk4YSObfFU2Pn5M7vc90c/X8PbetCIZNlMSJWvmKzrqRJgqkWiZIBCRkIQhIBEguduaSNpLMZ4mkx9f1OGYwlLjBJ/q7Rv4e67YUN5sO"</definedName>
    <definedName name="EPMWorkbookOptions_6" localSheetId="8" hidden="1">"VUFDazToRknXNKpEV4h6SZvU1JJa1SmtQVVIcqKnwFwDIKGdwt9rjs+6mSbGovdLyLx7SQxGF6HYomCkkw0dHrDoX/azziI9bm3Ain3uEx1aLX/rLx9h9OH6hPfVY3kIopD5cFiiQE55X/0FINnfRk4YSObfFU2Pn5M7vc90c/X8PbetCIZNlMSJWvmKzrqRJgqkWiZIBCRkIQhIBEguduaSNpLMZ4mkx9f1OGYwlLjBJ/q7Rv4e67YUN5sO"</definedName>
    <definedName name="EPMWorkbookOptions_6" hidden="1">"KYag8eoHft3BnF68W0LcOrwxC32mlcFElxROl74pXGFHtAwwotDTc//Ny/GMa1rf4Aca4su/f+Pq7WNb4/ROKGIgkZ+iv95PJffx92AwrgSxZLFxjJLFkoUiFXYBs8Oiz33NO4vjiWs6r/aFD4xozdObrUcIt7diCnwUk8qjyCcxmUByv8l+aCL5P3Y4NBE690SOJ9YZUu8jQ13r9BZvc4JJJyVxolm/LOwnQxlA8MIG/ywgTAkkCYQogSSB"</definedName>
    <definedName name="EPMWorkbookOptions_7" localSheetId="7" hidden="1">"nNQR252T3ZEK07iV2wjECsRV9kEkOG8dIRTSJl6oicXlcIdKt+Kwt7gk9xSlvkuqB9xdyvu/TH33NUEp77lOef9wngPKeUeJDm9gghIdkn8jpj9M4EUDlMU7CpE89YByDIwTDinH0LiQMj+1p2cSk5SPfnsH5Vu2RjuKYZ/LikLmB26aTBWlFgYF32mp0cwgf8F8sq+Nx/P43hUvTvcBIp7JReZtJD1T2cdC3H81cyzbIW4UrzuMciMmUSZ1"</definedName>
    <definedName name="EPMWorkbookOptions_7" localSheetId="8" hidden="1">"nNQR252T3ZEK07iV2wjECsRV9kEkOG8dIRTSJl6oicXlcIdKt+Kwt7gk9xSlvkuqB9xdyvu/TH33NUEp77lOef9wngPKeUeJDm9gghIdkn8jpj9M4EUDlMU7CpE89YByDIwTDinH0LiQMj+1p2cSk5SPfnsH5Vu2RjuKYZ/LikLmB26aTBWlFgYF32mp0cwgf8F8sq+Nx/P43hUvTvcBIp7JReZtJD1T2cdC3H81cyzbIW4UrzuMciMmUSZ1"</definedName>
    <definedName name="EPMWorkbookOptions_7" hidden="1">"5H56eDyBridw+kAT9A8Mdu3TW9etKC52HW6Mbt4d9DAg+oImqV2psHu2SRqX+XeLA45bewglrEkXYrG02yISqStxpG33Ho144u7dG6wGRhAED6qnToG3umQhmRjJ8WNgwblS1dOtJ7CS3E6OZFeXjKDRKowwrqR3M5LyM2f51lgpuLKga9lj0APwfqNhJ/3zp43a5aUmnT+ieam5D0UAAA=="</definedName>
    <definedName name="EPMWorkbookOptions_8" hidden="1">"xOSASQUxiTLBczJ20uP3/kG4O4dZZCjcnetwd+6ivMHCw8+fNyUwcYA7FU3RBuY22hcu9OXYGVCdVaeiOVAfwVYyWuzLbr/zDgep52PcSh9W+PId91p1DFWbgR5w7vfiB+Vfv+z72HxEvvU/pH5WkH9eAAA="</definedName>
    <definedName name="HIP" localSheetId="2">#REF!</definedName>
    <definedName name="HIP" localSheetId="4">#REF!</definedName>
    <definedName name="HIP" localSheetId="7">#REF!</definedName>
    <definedName name="HIP" localSheetId="8">#REF!</definedName>
    <definedName name="HIP">#REF!</definedName>
    <definedName name="Mes">[1]Resumen!$P$5:$P$16</definedName>
    <definedName name="VenezuelaReal">'[1]Indices Interno (Arg &amp; Ven)'!$B$6:$F$112</definedName>
  </definedNames>
  <calcPr calcId="145621"/>
</workbook>
</file>

<file path=xl/calcChain.xml><?xml version="1.0" encoding="utf-8"?>
<calcChain xmlns="http://schemas.openxmlformats.org/spreadsheetml/2006/main">
  <c r="D31" i="5" l="1"/>
  <c r="D30" i="5"/>
  <c r="D29" i="5"/>
  <c r="F4" i="12" l="1"/>
  <c r="D46" i="11"/>
  <c r="D47" i="11" s="1"/>
  <c r="E47" i="11" s="1"/>
  <c r="C46" i="11"/>
  <c r="E46" i="11" s="1"/>
  <c r="E44" i="11"/>
  <c r="E43" i="11"/>
  <c r="E41" i="11"/>
  <c r="D40" i="11"/>
  <c r="C40" i="11"/>
  <c r="E40" i="11" s="1"/>
  <c r="E39" i="11"/>
  <c r="E38" i="11"/>
  <c r="L31" i="11"/>
  <c r="J31" i="11"/>
  <c r="M31" i="11" s="1"/>
  <c r="I31" i="11"/>
  <c r="F31" i="11"/>
  <c r="D31" i="11"/>
  <c r="D32" i="11" s="1"/>
  <c r="C31" i="11"/>
  <c r="G30" i="11"/>
  <c r="M29" i="11"/>
  <c r="G29" i="11"/>
  <c r="M28" i="11"/>
  <c r="G28" i="11"/>
  <c r="M27" i="11"/>
  <c r="M26" i="11"/>
  <c r="G26" i="11"/>
  <c r="G31" i="11" s="1"/>
  <c r="L25" i="11"/>
  <c r="L32" i="11" s="1"/>
  <c r="J25" i="11"/>
  <c r="M25" i="11" s="1"/>
  <c r="I25" i="11"/>
  <c r="I32" i="11" s="1"/>
  <c r="F25" i="11"/>
  <c r="F32" i="11" s="1"/>
  <c r="D25" i="11"/>
  <c r="C25" i="11"/>
  <c r="C32" i="11" s="1"/>
  <c r="M24" i="11"/>
  <c r="G24" i="11"/>
  <c r="M23" i="11"/>
  <c r="G23" i="11"/>
  <c r="G25" i="11" s="1"/>
  <c r="I22" i="11"/>
  <c r="C21" i="11"/>
  <c r="L14" i="11"/>
  <c r="K14" i="11"/>
  <c r="J14" i="11"/>
  <c r="I14" i="11"/>
  <c r="F14" i="11"/>
  <c r="E14" i="11"/>
  <c r="D14" i="11"/>
  <c r="C14" i="11"/>
  <c r="G13" i="11"/>
  <c r="M12" i="11"/>
  <c r="O12" i="11" s="1"/>
  <c r="G12" i="11"/>
  <c r="M11" i="11"/>
  <c r="G11" i="11"/>
  <c r="G14" i="11" s="1"/>
  <c r="M10" i="11"/>
  <c r="O9" i="11"/>
  <c r="M9" i="11"/>
  <c r="L8" i="11"/>
  <c r="L15" i="11" s="1"/>
  <c r="K8" i="11"/>
  <c r="K15" i="11" s="1"/>
  <c r="J8" i="11"/>
  <c r="J15" i="11" s="1"/>
  <c r="I8" i="11"/>
  <c r="I15" i="11" s="1"/>
  <c r="F8" i="11"/>
  <c r="F15" i="11" s="1"/>
  <c r="E8" i="11"/>
  <c r="E15" i="11" s="1"/>
  <c r="D8" i="11"/>
  <c r="D15" i="11" s="1"/>
  <c r="C8" i="11"/>
  <c r="C15" i="11" s="1"/>
  <c r="M7" i="11"/>
  <c r="O7" i="11" s="1"/>
  <c r="G7" i="11"/>
  <c r="M6" i="11"/>
  <c r="M8" i="11" s="1"/>
  <c r="G6" i="11"/>
  <c r="G8" i="11" s="1"/>
  <c r="E45" i="10"/>
  <c r="D45" i="10"/>
  <c r="C45" i="10"/>
  <c r="E43" i="10"/>
  <c r="E42" i="10"/>
  <c r="E40" i="10"/>
  <c r="D39" i="10"/>
  <c r="D46" i="10" s="1"/>
  <c r="C39" i="10"/>
  <c r="E39" i="10" s="1"/>
  <c r="E38" i="10"/>
  <c r="E37" i="10"/>
  <c r="L30" i="10"/>
  <c r="J30" i="10"/>
  <c r="J31" i="10" s="1"/>
  <c r="I30" i="10"/>
  <c r="F30" i="10"/>
  <c r="D30" i="10"/>
  <c r="D31" i="10" s="1"/>
  <c r="C30" i="10"/>
  <c r="G29" i="10"/>
  <c r="M28" i="10"/>
  <c r="G28" i="10"/>
  <c r="M27" i="10"/>
  <c r="G27" i="10"/>
  <c r="M26" i="10"/>
  <c r="M25" i="10"/>
  <c r="M30" i="10" s="1"/>
  <c r="G25" i="10"/>
  <c r="G30" i="10" s="1"/>
  <c r="L24" i="10"/>
  <c r="L31" i="10" s="1"/>
  <c r="J24" i="10"/>
  <c r="I24" i="10"/>
  <c r="I31" i="10" s="1"/>
  <c r="F24" i="10"/>
  <c r="F31" i="10" s="1"/>
  <c r="D24" i="10"/>
  <c r="C24" i="10"/>
  <c r="C31" i="10" s="1"/>
  <c r="M23" i="10"/>
  <c r="G23" i="10"/>
  <c r="M22" i="10"/>
  <c r="M24" i="10" s="1"/>
  <c r="G22" i="10"/>
  <c r="G24" i="10" s="1"/>
  <c r="C20" i="10"/>
  <c r="E15" i="10"/>
  <c r="L14" i="10"/>
  <c r="K14" i="10"/>
  <c r="J14" i="10"/>
  <c r="J15" i="10" s="1"/>
  <c r="I14" i="10"/>
  <c r="F14" i="10"/>
  <c r="E14" i="10"/>
  <c r="D14" i="10"/>
  <c r="C14" i="10"/>
  <c r="G13" i="10"/>
  <c r="M12" i="10"/>
  <c r="M14" i="10" s="1"/>
  <c r="G12" i="10"/>
  <c r="O12" i="10" s="1"/>
  <c r="M11" i="10"/>
  <c r="G11" i="10"/>
  <c r="O11" i="10" s="1"/>
  <c r="M10" i="10"/>
  <c r="M9" i="10"/>
  <c r="G9" i="10"/>
  <c r="G14" i="10" s="1"/>
  <c r="L8" i="10"/>
  <c r="L15" i="10" s="1"/>
  <c r="K8" i="10"/>
  <c r="K15" i="10" s="1"/>
  <c r="J8" i="10"/>
  <c r="I8" i="10"/>
  <c r="I15" i="10" s="1"/>
  <c r="F8" i="10"/>
  <c r="F15" i="10" s="1"/>
  <c r="E8" i="10"/>
  <c r="D8" i="10"/>
  <c r="D15" i="10" s="1"/>
  <c r="C8" i="10"/>
  <c r="C15" i="10" s="1"/>
  <c r="O7" i="10"/>
  <c r="M7" i="10"/>
  <c r="G7" i="10"/>
  <c r="M6" i="10"/>
  <c r="M8" i="10" s="1"/>
  <c r="M15" i="10" s="1"/>
  <c r="G6" i="10"/>
  <c r="G8" i="10" s="1"/>
  <c r="B22" i="9"/>
  <c r="A15" i="9"/>
  <c r="A14" i="9"/>
  <c r="A13" i="9"/>
  <c r="A12" i="9"/>
  <c r="A11" i="9"/>
  <c r="A10" i="9"/>
  <c r="A9" i="9"/>
  <c r="A8" i="9"/>
  <c r="I24" i="7"/>
  <c r="F21" i="7"/>
  <c r="A9" i="7"/>
  <c r="A10" i="7" s="1"/>
  <c r="A11" i="7" s="1"/>
  <c r="A12" i="7" s="1"/>
  <c r="A13" i="7" s="1"/>
  <c r="A14" i="7" s="1"/>
  <c r="A15" i="7" s="1"/>
  <c r="A16" i="7" s="1"/>
  <c r="I7" i="7"/>
  <c r="F4" i="7"/>
  <c r="I24" i="6"/>
  <c r="C21" i="6"/>
  <c r="C21" i="7" s="1"/>
  <c r="O12" i="6"/>
  <c r="A9" i="6"/>
  <c r="A10" i="6" s="1"/>
  <c r="A11" i="6" s="1"/>
  <c r="A12" i="6" s="1"/>
  <c r="A13" i="6" s="1"/>
  <c r="A14" i="6" s="1"/>
  <c r="A15" i="6" s="1"/>
  <c r="A16" i="6" s="1"/>
  <c r="C4" i="6"/>
  <c r="C4" i="7" s="1"/>
  <c r="A17" i="5"/>
  <c r="A18" i="5" s="1"/>
  <c r="A19" i="5" s="1"/>
  <c r="A20" i="5" s="1"/>
  <c r="A21" i="5" s="1"/>
  <c r="A22" i="5" s="1"/>
  <c r="A23" i="5" s="1"/>
  <c r="A24" i="5" s="1"/>
  <c r="A25" i="5" s="1"/>
  <c r="A26" i="5" s="1"/>
  <c r="A28" i="5" s="1"/>
  <c r="A29" i="5" s="1"/>
  <c r="A30" i="5" s="1"/>
  <c r="A31" i="5" s="1"/>
  <c r="A32" i="5" s="1"/>
  <c r="A33" i="5" s="1"/>
  <c r="A34" i="5" s="1"/>
  <c r="I16" i="5"/>
  <c r="A8" i="5"/>
  <c r="A9" i="5" s="1"/>
  <c r="A10" i="5" s="1"/>
  <c r="A11" i="5" s="1"/>
  <c r="A12" i="5" s="1"/>
  <c r="A13" i="5" s="1"/>
  <c r="A14" i="5" s="1"/>
  <c r="A15" i="5" s="1"/>
  <c r="D34" i="4"/>
  <c r="D29" i="4"/>
  <c r="A17" i="4"/>
  <c r="A18" i="4" s="1"/>
  <c r="A19" i="4" s="1"/>
  <c r="A20" i="4" s="1"/>
  <c r="A21" i="4" s="1"/>
  <c r="A22" i="4" s="1"/>
  <c r="A23" i="4" s="1"/>
  <c r="A24" i="4" s="1"/>
  <c r="A25" i="4" s="1"/>
  <c r="A26" i="4" s="1"/>
  <c r="A28" i="4" s="1"/>
  <c r="A29" i="4" s="1"/>
  <c r="A30" i="4" s="1"/>
  <c r="A31" i="4" s="1"/>
  <c r="A32" i="4" s="1"/>
  <c r="A33" i="4" s="1"/>
  <c r="A34" i="4" s="1"/>
  <c r="D15" i="4"/>
  <c r="D14" i="4"/>
  <c r="D13" i="4"/>
  <c r="D12" i="4"/>
  <c r="D11" i="4"/>
  <c r="D10" i="4"/>
  <c r="D9" i="4"/>
  <c r="A8" i="4"/>
  <c r="A9" i="4" s="1"/>
  <c r="A10" i="4" s="1"/>
  <c r="A11" i="4" s="1"/>
  <c r="A12" i="4" s="1"/>
  <c r="A13" i="4" s="1"/>
  <c r="A14" i="4" s="1"/>
  <c r="A15" i="4" s="1"/>
  <c r="O8" i="10" l="1"/>
  <c r="G15" i="10"/>
  <c r="O15" i="10" s="1"/>
  <c r="G31" i="10"/>
  <c r="G32" i="11"/>
  <c r="O14" i="10"/>
  <c r="M31" i="10"/>
  <c r="G15" i="11"/>
  <c r="O8" i="11"/>
  <c r="A18" i="7"/>
  <c r="A18" i="6"/>
  <c r="M14" i="11"/>
  <c r="M15" i="11" s="1"/>
  <c r="J32" i="11"/>
  <c r="M32" i="11" s="1"/>
  <c r="O6" i="10"/>
  <c r="C46" i="10"/>
  <c r="E46" i="10" s="1"/>
  <c r="O9" i="10"/>
  <c r="O6" i="11"/>
  <c r="O11" i="11"/>
  <c r="O14" i="11" l="1"/>
  <c r="O15" i="11"/>
</calcChain>
</file>

<file path=xl/sharedStrings.xml><?xml version="1.0" encoding="utf-8"?>
<sst xmlns="http://schemas.openxmlformats.org/spreadsheetml/2006/main" count="491" uniqueCount="189">
  <si>
    <t>T_K46v - KOF SIN VENEZUELA</t>
  </si>
  <si>
    <t>Quarter - Consolidated Income Statement</t>
  </si>
  <si>
    <r>
      <t>Expressed in millions of Mexican pesos</t>
    </r>
    <r>
      <rPr>
        <vertAlign val="superscript"/>
        <sz val="9"/>
        <color theme="1"/>
        <rFont val="Calibri"/>
        <family val="2"/>
        <scheme val="minor"/>
      </rPr>
      <t>(1)</t>
    </r>
  </si>
  <si>
    <t>3Q 18</t>
  </si>
  <si>
    <t>% Rev</t>
  </si>
  <si>
    <r>
      <t>3Q 17                 Re-presented</t>
    </r>
    <r>
      <rPr>
        <b/>
        <vertAlign val="superscript"/>
        <sz val="9.35"/>
        <color theme="1"/>
        <rFont val="Calibri"/>
        <family val="2"/>
      </rPr>
      <t>(2)</t>
    </r>
  </si>
  <si>
    <r>
      <rPr>
        <b/>
        <sz val="11"/>
        <color theme="1"/>
        <rFont val="Symbol"/>
        <family val="1"/>
        <charset val="2"/>
      </rPr>
      <t xml:space="preserve">D % </t>
    </r>
    <r>
      <rPr>
        <b/>
        <sz val="11"/>
        <color theme="1"/>
        <rFont val="Calibri"/>
        <family val="2"/>
        <scheme val="minor"/>
      </rPr>
      <t xml:space="preserve">
Reported</t>
    </r>
  </si>
  <si>
    <r>
      <rPr>
        <b/>
        <sz val="11"/>
        <color indexed="8"/>
        <rFont val="Symbol"/>
        <family val="1"/>
        <charset val="2"/>
      </rPr>
      <t xml:space="preserve">D % </t>
    </r>
    <r>
      <rPr>
        <b/>
        <sz val="11"/>
        <color indexed="8"/>
        <rFont val="Calibri"/>
        <family val="2"/>
        <scheme val="minor"/>
      </rPr>
      <t xml:space="preserve">
Comparable </t>
    </r>
    <r>
      <rPr>
        <b/>
        <vertAlign val="superscript"/>
        <sz val="11"/>
        <color indexed="8"/>
        <rFont val="Calibri"/>
        <family val="2"/>
        <scheme val="minor"/>
      </rPr>
      <t>(9)</t>
    </r>
  </si>
  <si>
    <t>Transactions (million transactions)</t>
  </si>
  <si>
    <r>
      <t xml:space="preserve">Volume (million unit cases) </t>
    </r>
    <r>
      <rPr>
        <b/>
        <vertAlign val="superscript"/>
        <sz val="11"/>
        <color theme="1"/>
        <rFont val="Calibri"/>
        <family val="2"/>
        <scheme val="minor"/>
      </rPr>
      <t>(3)</t>
    </r>
  </si>
  <si>
    <r>
      <t xml:space="preserve">Average price per unit case </t>
    </r>
    <r>
      <rPr>
        <vertAlign val="superscript"/>
        <sz val="11"/>
        <color theme="1"/>
        <rFont val="Calibri"/>
        <family val="2"/>
        <scheme val="minor"/>
      </rPr>
      <t>(3)</t>
    </r>
  </si>
  <si>
    <t>Net revenues</t>
  </si>
  <si>
    <t>Other operating revenues</t>
  </si>
  <si>
    <r>
      <t xml:space="preserve">Total revenues </t>
    </r>
    <r>
      <rPr>
        <b/>
        <vertAlign val="superscript"/>
        <sz val="11"/>
        <color theme="1"/>
        <rFont val="Calibri"/>
        <family val="2"/>
        <scheme val="minor"/>
      </rPr>
      <t>(4)</t>
    </r>
  </si>
  <si>
    <t>Cost of goods sold</t>
  </si>
  <si>
    <t>Gross profit</t>
  </si>
  <si>
    <t>Operating expenses</t>
  </si>
  <si>
    <t>Other operating expenses, net</t>
  </si>
  <si>
    <r>
      <t>Operating equity method (gain) loss in associates</t>
    </r>
    <r>
      <rPr>
        <vertAlign val="superscript"/>
        <sz val="11"/>
        <color theme="1"/>
        <rFont val="Calibri"/>
        <family val="2"/>
        <scheme val="minor"/>
      </rPr>
      <t>(5)</t>
    </r>
  </si>
  <si>
    <r>
      <t xml:space="preserve">Operating income </t>
    </r>
    <r>
      <rPr>
        <b/>
        <vertAlign val="superscript"/>
        <sz val="11"/>
        <color theme="1"/>
        <rFont val="Calibri"/>
        <family val="2"/>
        <scheme val="minor"/>
      </rPr>
      <t>(6)</t>
    </r>
  </si>
  <si>
    <t>Other non operating expenses, net</t>
  </si>
  <si>
    <r>
      <t>Non Operating equity method (gain) loss in associates</t>
    </r>
    <r>
      <rPr>
        <vertAlign val="superscript"/>
        <sz val="11"/>
        <color theme="1"/>
        <rFont val="Calibri"/>
        <family val="2"/>
        <scheme val="minor"/>
      </rPr>
      <t>(7)</t>
    </r>
  </si>
  <si>
    <t>Interest expense</t>
  </si>
  <si>
    <t>Interest income</t>
  </si>
  <si>
    <t>Interest expense, net</t>
  </si>
  <si>
    <t>Foreign exchange loss (gain)</t>
  </si>
  <si>
    <t>Loss (gain) on monetary position in inflationary subsidiaries</t>
  </si>
  <si>
    <t>Market value (gain) loss on financial instruments</t>
  </si>
  <si>
    <t>Comprehensive financing result</t>
  </si>
  <si>
    <t>Income before taxes</t>
  </si>
  <si>
    <t>Income taxes</t>
  </si>
  <si>
    <t xml:space="preserve">Result from discontinued operations </t>
  </si>
  <si>
    <t>Consolidated net income</t>
  </si>
  <si>
    <t>Net income attributable to equity holders of the company</t>
  </si>
  <si>
    <t>Non-controlling interest</t>
  </si>
  <si>
    <r>
      <t xml:space="preserve">Operating income </t>
    </r>
    <r>
      <rPr>
        <vertAlign val="superscript"/>
        <sz val="11"/>
        <color theme="1"/>
        <rFont val="Calibri"/>
        <family val="2"/>
        <scheme val="minor"/>
      </rPr>
      <t>(6)</t>
    </r>
  </si>
  <si>
    <t>Depreciation</t>
  </si>
  <si>
    <t>Amortization and other operating non-cash charges</t>
  </si>
  <si>
    <r>
      <t xml:space="preserve">Operating cash flow </t>
    </r>
    <r>
      <rPr>
        <b/>
        <vertAlign val="superscript"/>
        <sz val="11"/>
        <color theme="1"/>
        <rFont val="Calibri"/>
        <family val="2"/>
        <scheme val="minor"/>
      </rPr>
      <t>(6)(8)</t>
    </r>
  </si>
  <si>
    <t>CAPEX</t>
  </si>
  <si>
    <t>YTD - Consolidated Income Statement</t>
  </si>
  <si>
    <t>YTD 2018</t>
  </si>
  <si>
    <r>
      <t>YTD 2017   
Re-presented</t>
    </r>
    <r>
      <rPr>
        <b/>
        <vertAlign val="superscript"/>
        <sz val="9.35"/>
        <color theme="1"/>
        <rFont val="Calibri"/>
        <family val="2"/>
      </rPr>
      <t>(2)</t>
    </r>
  </si>
  <si>
    <t>NA</t>
  </si>
  <si>
    <t>L_K49 - Mexico y Centroamerica</t>
  </si>
  <si>
    <t>Mexico &amp; Central America Division</t>
  </si>
  <si>
    <t>Quarterly information</t>
  </si>
  <si>
    <t>3Q 17</t>
  </si>
  <si>
    <r>
      <rPr>
        <b/>
        <sz val="11"/>
        <color theme="1"/>
        <rFont val="Symbol"/>
        <family val="1"/>
        <charset val="2"/>
      </rPr>
      <t xml:space="preserve">D % </t>
    </r>
    <r>
      <rPr>
        <b/>
        <sz val="11"/>
        <color theme="1"/>
        <rFont val="Calibri"/>
        <family val="2"/>
        <scheme val="minor"/>
      </rPr>
      <t xml:space="preserve">
Comparable</t>
    </r>
    <r>
      <rPr>
        <b/>
        <vertAlign val="superscript"/>
        <sz val="11"/>
        <color theme="1"/>
        <rFont val="Calibri"/>
        <family val="2"/>
        <scheme val="minor"/>
      </rPr>
      <t>(6)</t>
    </r>
  </si>
  <si>
    <t>Volume (million unit cases)</t>
  </si>
  <si>
    <t xml:space="preserve">Average price per unit case </t>
  </si>
  <si>
    <r>
      <t xml:space="preserve">Total revenues </t>
    </r>
    <r>
      <rPr>
        <b/>
        <vertAlign val="superscript"/>
        <sz val="11"/>
        <color theme="1"/>
        <rFont val="Calibri"/>
        <family val="2"/>
        <scheme val="minor"/>
      </rPr>
      <t>(2)</t>
    </r>
  </si>
  <si>
    <r>
      <t xml:space="preserve">Operating equity method (gain) loss in associates </t>
    </r>
    <r>
      <rPr>
        <vertAlign val="superscript"/>
        <sz val="11"/>
        <color theme="1"/>
        <rFont val="Calibri"/>
        <family val="2"/>
        <scheme val="minor"/>
      </rPr>
      <t>(3)</t>
    </r>
  </si>
  <si>
    <r>
      <t xml:space="preserve">Operating income </t>
    </r>
    <r>
      <rPr>
        <b/>
        <vertAlign val="superscript"/>
        <sz val="11"/>
        <color theme="1"/>
        <rFont val="Calibri"/>
        <family val="2"/>
        <scheme val="minor"/>
      </rPr>
      <t>(4)</t>
    </r>
  </si>
  <si>
    <t>Depreciation, amortization &amp; other operating non-cash charges</t>
  </si>
  <si>
    <r>
      <t xml:space="preserve">Operating cash flow </t>
    </r>
    <r>
      <rPr>
        <b/>
        <vertAlign val="superscript"/>
        <sz val="11"/>
        <color theme="1"/>
        <rFont val="Calibri"/>
        <family val="2"/>
        <scheme val="minor"/>
      </rPr>
      <t>(4)(5)</t>
    </r>
  </si>
  <si>
    <t>Accumulated information</t>
  </si>
  <si>
    <t>YTD 2017</t>
  </si>
  <si>
    <r>
      <rPr>
        <b/>
        <sz val="11"/>
        <color theme="1"/>
        <rFont val="Symbol"/>
        <family val="1"/>
        <charset val="2"/>
      </rPr>
      <t>D</t>
    </r>
    <r>
      <rPr>
        <b/>
        <sz val="11"/>
        <color theme="1"/>
        <rFont val="Calibri"/>
        <family val="2"/>
        <scheme val="minor"/>
      </rPr>
      <t xml:space="preserve"> % 
Reported</t>
    </r>
  </si>
  <si>
    <r>
      <rPr>
        <b/>
        <sz val="11"/>
        <color theme="1"/>
        <rFont val="Symbol"/>
        <family val="1"/>
        <charset val="2"/>
      </rPr>
      <t>D</t>
    </r>
    <r>
      <rPr>
        <b/>
        <sz val="11"/>
        <color theme="1"/>
        <rFont val="Calibri"/>
        <family val="2"/>
        <scheme val="minor"/>
      </rPr>
      <t xml:space="preserve"> % 
Comparable</t>
    </r>
    <r>
      <rPr>
        <b/>
        <vertAlign val="superscript"/>
        <sz val="11"/>
        <color theme="1"/>
        <rFont val="Calibri"/>
        <family val="2"/>
        <scheme val="minor"/>
      </rPr>
      <t>(6)</t>
    </r>
  </si>
  <si>
    <t>YTD 17</t>
  </si>
  <si>
    <t>YTD 16</t>
  </si>
  <si>
    <t>D % 
Reported</t>
  </si>
  <si>
    <r>
      <t>D % 
Comparable</t>
    </r>
    <r>
      <rPr>
        <b/>
        <vertAlign val="superscript"/>
        <sz val="11"/>
        <color theme="1"/>
        <rFont val="Calibri"/>
        <family val="2"/>
        <scheme val="minor"/>
      </rPr>
      <t>(6)</t>
    </r>
  </si>
  <si>
    <t>operating equity method (gain) loss in associates (3)</t>
  </si>
  <si>
    <t>South America Division</t>
  </si>
  <si>
    <r>
      <rPr>
        <b/>
        <sz val="11"/>
        <color theme="1"/>
        <rFont val="Symbol"/>
        <family val="1"/>
        <charset val="2"/>
      </rPr>
      <t xml:space="preserve">D % </t>
    </r>
    <r>
      <rPr>
        <b/>
        <sz val="11"/>
        <color theme="1"/>
        <rFont val="Calibri"/>
        <family val="2"/>
        <scheme val="minor"/>
      </rPr>
      <t xml:space="preserve">
Comparable</t>
    </r>
    <r>
      <rPr>
        <b/>
        <vertAlign val="superscript"/>
        <sz val="11"/>
        <color theme="1"/>
        <rFont val="Calibri"/>
        <family val="2"/>
        <scheme val="minor"/>
      </rPr>
      <t>(7)</t>
    </r>
  </si>
  <si>
    <r>
      <t xml:space="preserve">Volume (million unit cases) </t>
    </r>
    <r>
      <rPr>
        <b/>
        <vertAlign val="superscript"/>
        <sz val="11"/>
        <color theme="1"/>
        <rFont val="Calibri"/>
        <family val="2"/>
        <scheme val="minor"/>
      </rPr>
      <t>(2)</t>
    </r>
  </si>
  <si>
    <r>
      <t xml:space="preserve">Average price per unit case </t>
    </r>
    <r>
      <rPr>
        <vertAlign val="superscript"/>
        <sz val="11"/>
        <color theme="1"/>
        <rFont val="Calibri"/>
        <family val="2"/>
        <scheme val="minor"/>
      </rPr>
      <t>(2)</t>
    </r>
  </si>
  <si>
    <r>
      <t xml:space="preserve">Total revenues </t>
    </r>
    <r>
      <rPr>
        <b/>
        <vertAlign val="superscript"/>
        <sz val="11"/>
        <color theme="1"/>
        <rFont val="Calibri"/>
        <family val="2"/>
        <scheme val="minor"/>
      </rPr>
      <t>(3)</t>
    </r>
  </si>
  <si>
    <r>
      <t xml:space="preserve">Operating equity method (gain) loss in associates </t>
    </r>
    <r>
      <rPr>
        <vertAlign val="superscript"/>
        <sz val="11"/>
        <color theme="1"/>
        <rFont val="Calibri"/>
        <family val="2"/>
        <scheme val="minor"/>
      </rPr>
      <t>(4)</t>
    </r>
  </si>
  <si>
    <r>
      <t xml:space="preserve">Operating income </t>
    </r>
    <r>
      <rPr>
        <b/>
        <vertAlign val="superscript"/>
        <sz val="11"/>
        <color theme="1"/>
        <rFont val="Calibri"/>
        <family val="2"/>
        <scheme val="minor"/>
      </rPr>
      <t>(5)</t>
    </r>
  </si>
  <si>
    <r>
      <t xml:space="preserve">Operating cash flow </t>
    </r>
    <r>
      <rPr>
        <b/>
        <vertAlign val="superscript"/>
        <sz val="11"/>
        <color theme="1"/>
        <rFont val="Calibri"/>
        <family val="2"/>
        <scheme val="minor"/>
      </rPr>
      <t>(5)(6)</t>
    </r>
  </si>
  <si>
    <r>
      <rPr>
        <b/>
        <sz val="11"/>
        <color theme="1"/>
        <rFont val="Symbol"/>
        <family val="1"/>
        <charset val="2"/>
      </rPr>
      <t>D</t>
    </r>
    <r>
      <rPr>
        <b/>
        <sz val="11"/>
        <color theme="1"/>
        <rFont val="Calibri"/>
        <family val="2"/>
        <scheme val="minor"/>
      </rPr>
      <t xml:space="preserve"> % 
Comparable</t>
    </r>
    <r>
      <rPr>
        <b/>
        <vertAlign val="superscript"/>
        <sz val="11"/>
        <color theme="1"/>
        <rFont val="Calibri"/>
        <family val="2"/>
        <scheme val="minor"/>
      </rPr>
      <t>(7)</t>
    </r>
  </si>
  <si>
    <t>Consolidated Balance Sheet</t>
  </si>
  <si>
    <t>Expressed in millions of Mexican pesos.</t>
  </si>
  <si>
    <r>
      <t>Sep-18</t>
    </r>
    <r>
      <rPr>
        <b/>
        <vertAlign val="superscript"/>
        <sz val="12.1"/>
        <color theme="1"/>
        <rFont val="Calibri"/>
        <family val="2"/>
      </rPr>
      <t>(1)</t>
    </r>
  </si>
  <si>
    <r>
      <t>Dec-17</t>
    </r>
    <r>
      <rPr>
        <b/>
        <vertAlign val="superscript"/>
        <sz val="12.1"/>
        <color theme="1"/>
        <rFont val="Calibri"/>
        <family val="2"/>
      </rPr>
      <t>(2)</t>
    </r>
  </si>
  <si>
    <t>Assets</t>
  </si>
  <si>
    <t>Current Assets</t>
  </si>
  <si>
    <t>Cash, cash equivalents and marketable securities</t>
  </si>
  <si>
    <t>Ps.</t>
  </si>
  <si>
    <t>Total accounts receivable</t>
  </si>
  <si>
    <t>Inventories</t>
  </si>
  <si>
    <t>Assets available for sale</t>
  </si>
  <si>
    <t>Other current assets</t>
  </si>
  <si>
    <t>Total current assets</t>
  </si>
  <si>
    <t>Property, plant and equipment</t>
  </si>
  <si>
    <t>Accumulated depreciation</t>
  </si>
  <si>
    <t>Total property, plant and equipment, net</t>
  </si>
  <si>
    <t>Investment in shares</t>
  </si>
  <si>
    <t>Intangibles assets and other assets</t>
  </si>
  <si>
    <t>Other non-current assets</t>
  </si>
  <si>
    <t>Total Assets</t>
  </si>
  <si>
    <t>Liabilities and Equity</t>
  </si>
  <si>
    <t>Current Liabilities</t>
  </si>
  <si>
    <t>Short-term bank loans and notes payable</t>
  </si>
  <si>
    <t>Liabilities available for sale</t>
  </si>
  <si>
    <t>Suppliers</t>
  </si>
  <si>
    <t>Other current liabilities</t>
  </si>
  <si>
    <t>Total current liabilities</t>
  </si>
  <si>
    <t>Long-term bank loans and notes payable</t>
  </si>
  <si>
    <t>Other long-term liabilities</t>
  </si>
  <si>
    <t>Total liabilities</t>
  </si>
  <si>
    <t>Equity</t>
  </si>
  <si>
    <t>Total controlling interest</t>
  </si>
  <si>
    <t>Total equity</t>
  </si>
  <si>
    <t>Total Liabilities and Equity</t>
  </si>
  <si>
    <t xml:space="preserve">Macroeconomic Information </t>
  </si>
  <si>
    <t>Third quarter 2018</t>
  </si>
  <si>
    <r>
      <t>Inflation</t>
    </r>
    <r>
      <rPr>
        <b/>
        <vertAlign val="superscript"/>
        <sz val="12.65"/>
        <color theme="1"/>
        <rFont val="Calibri"/>
        <family val="2"/>
        <scheme val="minor"/>
      </rPr>
      <t>(1)</t>
    </r>
  </si>
  <si>
    <t>LTM</t>
  </si>
  <si>
    <t>YTD</t>
  </si>
  <si>
    <t>Mexico</t>
  </si>
  <si>
    <r>
      <rPr>
        <i/>
        <vertAlign val="superscript"/>
        <sz val="7.5"/>
        <color theme="1"/>
        <rFont val="Calibri"/>
        <family val="2"/>
        <scheme val="minor"/>
      </rPr>
      <t>(1)</t>
    </r>
    <r>
      <rPr>
        <i/>
        <sz val="7.5"/>
        <color theme="1"/>
        <rFont val="Calibri"/>
        <family val="2"/>
        <scheme val="minor"/>
      </rPr>
      <t xml:space="preserve"> Source: inflation estimated by the company based on historic publications from the Central Banks of each country.</t>
    </r>
  </si>
  <si>
    <r>
      <t xml:space="preserve">Average Exchange Rates for each Period </t>
    </r>
    <r>
      <rPr>
        <b/>
        <vertAlign val="superscript"/>
        <sz val="12.65"/>
        <color theme="1"/>
        <rFont val="Calibri"/>
        <family val="2"/>
        <scheme val="minor"/>
      </rPr>
      <t>(2)</t>
    </r>
  </si>
  <si>
    <t>Quarterly Exchange Rate (local currency per USD)</t>
  </si>
  <si>
    <t>Accumulated Exchange Rate (local currency per USD)</t>
  </si>
  <si>
    <t>D %</t>
  </si>
  <si>
    <t>YTD 18</t>
  </si>
  <si>
    <t>Guatemala</t>
  </si>
  <si>
    <t>Nicaragua</t>
  </si>
  <si>
    <t>Costa Rica</t>
  </si>
  <si>
    <t>Panama</t>
  </si>
  <si>
    <t>Colombia</t>
  </si>
  <si>
    <t>Brazil</t>
  </si>
  <si>
    <t>Argentina</t>
  </si>
  <si>
    <t>Uruguay</t>
  </si>
  <si>
    <t>End of Period Exchange Rates</t>
  </si>
  <si>
    <t>Quarter Exchange Rate (local currency per USD)</t>
  </si>
  <si>
    <t>Sep 2018</t>
  </si>
  <si>
    <t>Sep 2017</t>
  </si>
  <si>
    <t>Jun 2018</t>
  </si>
  <si>
    <t>Jun 2017</t>
  </si>
  <si>
    <r>
      <rPr>
        <i/>
        <vertAlign val="superscript"/>
        <sz val="7.5"/>
        <color theme="1"/>
        <rFont val="Calibri"/>
        <family val="2"/>
        <scheme val="minor"/>
      </rPr>
      <t>(2)</t>
    </r>
    <r>
      <rPr>
        <i/>
        <sz val="7.5"/>
        <color theme="1"/>
        <rFont val="Calibri"/>
        <family val="2"/>
        <scheme val="minor"/>
      </rPr>
      <t xml:space="preserve"> Average exchange rate for each period computed with the average exchange rate of each month.</t>
    </r>
  </si>
  <si>
    <t>Quarter - Volume, Transactions &amp; Revenues</t>
  </si>
  <si>
    <t>For the three months ended on September 30, 2018 and 2017</t>
  </si>
  <si>
    <t>Volume</t>
  </si>
  <si>
    <t>Expressed in million unit cases</t>
  </si>
  <si>
    <t>3Q 2018</t>
  </si>
  <si>
    <r>
      <t xml:space="preserve">3Q 2017 </t>
    </r>
    <r>
      <rPr>
        <b/>
        <vertAlign val="superscript"/>
        <sz val="11"/>
        <color theme="1"/>
        <rFont val="Calibri"/>
        <family val="2"/>
      </rPr>
      <t>(3)</t>
    </r>
  </si>
  <si>
    <t>YoY</t>
  </si>
  <si>
    <t>Sparkling</t>
  </si>
  <si>
    <r>
      <t xml:space="preserve">Water </t>
    </r>
    <r>
      <rPr>
        <vertAlign val="superscript"/>
        <sz val="11"/>
        <color theme="1"/>
        <rFont val="Calibri"/>
        <family val="2"/>
        <scheme val="minor"/>
      </rPr>
      <t>(1)</t>
    </r>
  </si>
  <si>
    <r>
      <t xml:space="preserve">Bulk </t>
    </r>
    <r>
      <rPr>
        <vertAlign val="superscript"/>
        <sz val="11"/>
        <color theme="1"/>
        <rFont val="Calibri"/>
        <family val="2"/>
        <scheme val="minor"/>
      </rPr>
      <t>(2)</t>
    </r>
  </si>
  <si>
    <t>Stills</t>
  </si>
  <si>
    <t>Total</t>
  </si>
  <si>
    <t>D%</t>
  </si>
  <si>
    <t>Central America</t>
  </si>
  <si>
    <t>Mexico and Central America</t>
  </si>
  <si>
    <t>Venezuela</t>
  </si>
  <si>
    <t xml:space="preserve"> -</t>
  </si>
  <si>
    <t>-</t>
  </si>
  <si>
    <t xml:space="preserve"> - </t>
  </si>
  <si>
    <t>South America</t>
  </si>
  <si>
    <r>
      <rPr>
        <i/>
        <vertAlign val="superscript"/>
        <sz val="9"/>
        <color theme="1"/>
        <rFont val="Calibri"/>
        <family val="2"/>
        <scheme val="minor"/>
      </rPr>
      <t>(1)</t>
    </r>
    <r>
      <rPr>
        <i/>
        <sz val="9"/>
        <color theme="1"/>
        <rFont val="Calibri"/>
        <family val="2"/>
        <scheme val="minor"/>
      </rPr>
      <t xml:space="preserve"> Excludes water presentations larger than 5.0 Lt ; includes flavored water</t>
    </r>
  </si>
  <si>
    <r>
      <rPr>
        <i/>
        <vertAlign val="superscript"/>
        <sz val="9"/>
        <color theme="1"/>
        <rFont val="Calibri"/>
        <family val="2"/>
        <scheme val="minor"/>
      </rPr>
      <t>(2)</t>
    </r>
    <r>
      <rPr>
        <i/>
        <sz val="9"/>
        <color theme="1"/>
        <rFont val="Calibri"/>
        <family val="2"/>
        <scheme val="minor"/>
      </rPr>
      <t xml:space="preserve"> Bulk Water  = Still bottled water in 5.0, 19.0 and 20.0 - liter packaging presentations; includes flavored water</t>
    </r>
  </si>
  <si>
    <t>Transactions</t>
  </si>
  <si>
    <t>Expressed in million of transactions</t>
  </si>
  <si>
    <r>
      <t>3Q 2017</t>
    </r>
    <r>
      <rPr>
        <b/>
        <vertAlign val="superscript"/>
        <sz val="11"/>
        <color theme="1"/>
        <rFont val="Calibri"/>
        <family val="2"/>
      </rPr>
      <t>(3)</t>
    </r>
  </si>
  <si>
    <t>Water</t>
  </si>
  <si>
    <t>Revenues</t>
  </si>
  <si>
    <t>Expressed in million Mexican Pesos</t>
  </si>
  <si>
    <r>
      <t xml:space="preserve">Brazil </t>
    </r>
    <r>
      <rPr>
        <vertAlign val="superscript"/>
        <sz val="11"/>
        <color theme="1"/>
        <rFont val="Calibri"/>
        <family val="2"/>
        <scheme val="minor"/>
      </rPr>
      <t>(4)</t>
    </r>
  </si>
  <si>
    <r>
      <rPr>
        <i/>
        <vertAlign val="superscript"/>
        <sz val="9"/>
        <color theme="1"/>
        <rFont val="Calibri"/>
        <family val="2"/>
        <scheme val="minor"/>
      </rPr>
      <t>(3)</t>
    </r>
    <r>
      <rPr>
        <i/>
        <sz val="9"/>
        <color theme="1"/>
        <rFont val="Calibri"/>
        <family val="2"/>
        <scheme val="minor"/>
      </rPr>
      <t xml:space="preserve"> Volume, transactions and revenues for 3Q 2017 are re-presented without including the Philippines, as this operation is reported as discontinued.</t>
    </r>
  </si>
  <si>
    <r>
      <rPr>
        <i/>
        <vertAlign val="superscript"/>
        <sz val="9"/>
        <color theme="1"/>
        <rFont val="Calibri"/>
        <family val="2"/>
        <scheme val="minor"/>
      </rPr>
      <t>(4)</t>
    </r>
    <r>
      <rPr>
        <i/>
        <sz val="9"/>
        <color theme="1"/>
        <rFont val="Calibri"/>
        <family val="2"/>
        <scheme val="minor"/>
      </rPr>
      <t xml:space="preserve"> Brazil includes beer revenues of Ps. 2,929 million for the third quarter of 2018 and Ps. 2,768 million for the same period of the previous year. </t>
    </r>
  </si>
  <si>
    <t>YTD - Volume, Transactions &amp; Revenues</t>
  </si>
  <si>
    <t>For the nine months ended on September 30, 2018 and 2017</t>
  </si>
  <si>
    <r>
      <t>YTD 2017</t>
    </r>
    <r>
      <rPr>
        <b/>
        <vertAlign val="superscript"/>
        <sz val="11"/>
        <color theme="1"/>
        <rFont val="Calibri"/>
        <family val="2"/>
      </rPr>
      <t>(3)</t>
    </r>
  </si>
  <si>
    <r>
      <rPr>
        <vertAlign val="superscript"/>
        <sz val="9"/>
        <color theme="1"/>
        <rFont val="Calibri"/>
        <family val="2"/>
        <scheme val="minor"/>
      </rPr>
      <t>(1)</t>
    </r>
    <r>
      <rPr>
        <sz val="9"/>
        <color theme="1"/>
        <rFont val="Calibri"/>
        <family val="2"/>
        <scheme val="minor"/>
      </rPr>
      <t xml:space="preserve"> Excludes water presentations larger than 5.0 Lt ; includes flavored water</t>
    </r>
  </si>
  <si>
    <r>
      <rPr>
        <vertAlign val="superscript"/>
        <sz val="9"/>
        <color theme="1"/>
        <rFont val="Calibri"/>
        <family val="2"/>
        <scheme val="minor"/>
      </rPr>
      <t>(2)</t>
    </r>
    <r>
      <rPr>
        <sz val="9"/>
        <color theme="1"/>
        <rFont val="Calibri"/>
        <family val="2"/>
        <scheme val="minor"/>
      </rPr>
      <t xml:space="preserve"> Bulk Water  = Still bottled water in 5.0, 19.0 and 20.0 - liter packaging presentations; includes flavored water</t>
    </r>
  </si>
  <si>
    <t>Expressed in million transactions</t>
  </si>
  <si>
    <r>
      <rPr>
        <i/>
        <vertAlign val="superscript"/>
        <sz val="9"/>
        <color theme="1"/>
        <rFont val="Calibri"/>
        <family val="2"/>
        <scheme val="minor"/>
      </rPr>
      <t>(3)</t>
    </r>
    <r>
      <rPr>
        <i/>
        <sz val="9"/>
        <color theme="1"/>
        <rFont val="Calibri"/>
        <family val="2"/>
        <scheme val="minor"/>
      </rPr>
      <t xml:space="preserve"> Volume, transactions and revenues for YTD 2017 are re-presented without including the Philippines, as this operation is reported as discontinued.</t>
    </r>
  </si>
  <si>
    <r>
      <rPr>
        <i/>
        <vertAlign val="superscript"/>
        <sz val="9"/>
        <color theme="1"/>
        <rFont val="Calibri"/>
        <family val="2"/>
        <scheme val="minor"/>
      </rPr>
      <t>(4)</t>
    </r>
    <r>
      <rPr>
        <i/>
        <sz val="9"/>
        <color theme="1"/>
        <rFont val="Calibri"/>
        <family val="2"/>
        <scheme val="minor"/>
      </rPr>
      <t xml:space="preserve"> Brazil includes beer revenues of Ps. 9,358 million for the first nine months of 2018 and Ps. 8,695 million for the same period of the previous year. </t>
    </r>
  </si>
  <si>
    <t xml:space="preserve">(1) Except volume and average price per unit case figures.
(2) 2017 financial information is re-presented as if the Philippines had been discontinued from February 2017, date of the consolidation of said operation.
(3) Sales volume and average price per unit case exclude beer results.
(4) Please refer to page 16 for revenue breakdown.
(5) Includes equity method in Jugos del Valle, Leao Alimentos, Estrella Azul, among others.
(6) The operating income and operating cash flow lines are presented as non-gaap measures for the convenience of the reader.
(7) Includes equity method in PIASA, IEQSA, Beta San Miguel, IMER and KSP Participacoes among others.
(8)  Operating cash flow = operating income + depreciation, amortization &amp; other operating non-cash charges.
(9) Please refer to page 9 for our definition of “comparable” and a description of the factors affecting the comparability of our financial and operating performance.
</t>
  </si>
  <si>
    <t xml:space="preserve">(1) Except volume and average price per unit case figures.
(2) 2017 financial information is re-presented as if the Philippines had been discontinued from February 2017, date of the consolidation of said operation.
(3) Sales volume and average price per unit case exclude beer results.
(4) Please refer to page 17 for revenue breakdown.
(5) Includes equity method in Jugos del Valle, Leao Alimentos, Estrella Azul, among others. For January '17 includes Coca-Cola FEMSA Philippines, Inc.
(6) The operating income and operating cash flow lines are presented as non-gaap measures for the convenience of the reader.
(7) Includes equity method in PIASA, IEQSA, Beta San Miguel, IMER and KSP Participacoes among others.
(8) Operating cash flow = operating income + depreciation, amortization &amp; other operating non-cash charges.
(9) Please refer to page 9 for our definition of “comparable” and a description of the factors affecting the comparability of our financial and operating performance.   
</t>
  </si>
  <si>
    <t xml:space="preserve">(1) Except volume and average price per unit case figures.
(2) Please refer to pages 16 and 17 for revenue breakdown.
(3) Includes equity method in Jugos del Valle, Estrella Azul, among others. For January '17 includes Coca-Cola FEMSA Philippines, Inc.
(4) The operating income and operating cash flow lines are presented as non-gaap measures for the convenience of the reader.
(5) Operating cash flow = operating income + depreciation, amortization &amp; other operating non-cash charges.
(6) Please refer to page 9 for our definition of “comparable” and a description of the factors affecting the comparability of our financial and operating performance.   
</t>
  </si>
  <si>
    <t xml:space="preserve">(1) Except volume and average price per unit case figures.
(2) Sales volume and average price per unit case exclude beer results.
(3) Please refer to pages 16 and 17 for revenue breakdown.
(4) Includes equity method in Leao Alimentos, Verde Campo, among others.
(5) The operating income and operating cash flow lines are presented as non-gaap measures for the convenience of the reader.
(6) Operating cash flow = operating income + depreciation, amortization &amp; other operating non-cash charges.
(7) Please refer to page 9 for our definition of “comparable” and a description of the factors affecting the comparability of our financial and operating performance. 
</t>
  </si>
  <si>
    <t>Third Quarter</t>
  </si>
  <si>
    <t>Year to Date</t>
  </si>
  <si>
    <r>
      <t xml:space="preserve">As Reported </t>
    </r>
    <r>
      <rPr>
        <b/>
        <vertAlign val="superscript"/>
        <sz val="10"/>
        <rFont val="Calibri"/>
        <family val="2"/>
        <scheme val="minor"/>
      </rPr>
      <t>(1)</t>
    </r>
  </si>
  <si>
    <r>
      <t xml:space="preserve">Comparable </t>
    </r>
    <r>
      <rPr>
        <b/>
        <vertAlign val="superscript"/>
        <sz val="10"/>
        <rFont val="Calibri"/>
        <family val="2"/>
        <scheme val="minor"/>
      </rPr>
      <t>(2)</t>
    </r>
  </si>
  <si>
    <t xml:space="preserve">Expressed in millions of Mexican pesos. </t>
  </si>
  <si>
    <t>Total revenues</t>
  </si>
  <si>
    <t>Operating income</t>
  </si>
  <si>
    <r>
      <t xml:space="preserve">Operating cash flow </t>
    </r>
    <r>
      <rPr>
        <vertAlign val="superscript"/>
        <sz val="10"/>
        <rFont val="Calibri"/>
        <family val="2"/>
        <scheme val="minor"/>
      </rPr>
      <t>(3)</t>
    </r>
  </si>
  <si>
    <t>Earnings per share - Continued operations</t>
  </si>
  <si>
    <r>
      <t xml:space="preserve">Earnings per share </t>
    </r>
    <r>
      <rPr>
        <vertAlign val="superscript"/>
        <sz val="10"/>
        <rFont val="Calibri"/>
        <family val="2"/>
        <scheme val="minor"/>
      </rPr>
      <t>(4)</t>
    </r>
  </si>
  <si>
    <t xml:space="preserve">(1) 2017 financial information is re-presented as if the Philippines had been discontinued from February 2017, date of the consolidation of said operation.
(2) Please refer to page 9 for our definition of “comparable” and a description of the factors affecting the comparability of our financial and operating performance.
(3) Operating cash flow = operating income + depreciation + amortization &amp; other operating non-cash charges.
(4) Quarterly earnings / outstanding shares as of the end of the period. Outstanding shares were 2,100.8 million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</si>
</sst>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_-;\-* #,##0.00_-;_-* &quot;-&quot;??_-;_-@_-"/>
    <numFmt numFmtId="164" formatCode="_(* #,##0.0_);_(* \(#,##0.0\);_(* &quot;-&quot;??_);_(@_)"/>
    <numFmt numFmtId="165" formatCode="_(* #,##0_);_(* \(#,##0\);_(* &quot;-&quot;??_);_(@_)"/>
    <numFmt numFmtId="166" formatCode="0.0%;\-0.0%"/>
    <numFmt numFmtId="167" formatCode="_(* #,##0.00_);_(* \(#,##0.00\);_(* &quot;-&quot;??_);_(@_)"/>
    <numFmt numFmtId="168" formatCode="0.0"/>
    <numFmt numFmtId="169" formatCode="0.0%;[Red]\(0.0%\)"/>
    <numFmt numFmtId="170" formatCode="0.00000%"/>
    <numFmt numFmtId="171" formatCode="0.0%"/>
    <numFmt numFmtId="172" formatCode="#,##0.0"/>
    <numFmt numFmtId="173" formatCode="0.00\ &quot;años&quot;"/>
    <numFmt numFmtId="174" formatCode="m\o\n\th\ d\,\ yyyy"/>
    <numFmt numFmtId="175" formatCode=";;;"/>
    <numFmt numFmtId="176" formatCode="#,##0.00[$€];[Red]\-#,##0.00[$€]"/>
    <numFmt numFmtId="177" formatCode="#.00"/>
    <numFmt numFmtId="178" formatCode="#."/>
    <numFmt numFmtId="179" formatCode="_(* #,##0_);_(* \(#,##0\);_(* &quot;-&quot;_);_(@_)"/>
    <numFmt numFmtId="180" formatCode="General_)"/>
    <numFmt numFmtId="181" formatCode="0.0%;\(0.0%\)"/>
  </numFmts>
  <fonts count="72">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0" tint="-0.499984740745262"/>
      <name val="Calibri"/>
      <family val="2"/>
      <scheme val="minor"/>
    </font>
    <font>
      <b/>
      <sz val="14"/>
      <color theme="1"/>
      <name val="Calibri"/>
      <family val="2"/>
      <scheme val="minor"/>
    </font>
    <font>
      <sz val="9"/>
      <color theme="1"/>
      <name val="Calibri"/>
      <family val="2"/>
      <scheme val="minor"/>
    </font>
    <font>
      <vertAlign val="superscript"/>
      <sz val="9"/>
      <color theme="1"/>
      <name val="Calibri"/>
      <family val="2"/>
      <scheme val="minor"/>
    </font>
    <font>
      <b/>
      <vertAlign val="superscript"/>
      <sz val="9.35"/>
      <color theme="1"/>
      <name val="Calibri"/>
      <family val="2"/>
    </font>
    <font>
      <b/>
      <sz val="11"/>
      <color theme="1"/>
      <name val="Symbol"/>
      <family val="1"/>
      <charset val="2"/>
    </font>
    <font>
      <b/>
      <sz val="11"/>
      <color indexed="8"/>
      <name val="Calibri"/>
      <family val="2"/>
      <scheme val="minor"/>
    </font>
    <font>
      <b/>
      <sz val="11"/>
      <color indexed="8"/>
      <name val="Symbol"/>
      <family val="1"/>
      <charset val="2"/>
    </font>
    <font>
      <b/>
      <vertAlign val="superscript"/>
      <sz val="11"/>
      <color indexed="8"/>
      <name val="Calibri"/>
      <family val="2"/>
      <scheme val="minor"/>
    </font>
    <font>
      <b/>
      <vertAlign val="superscript"/>
      <sz val="11"/>
      <color theme="1"/>
      <name val="Calibri"/>
      <family val="2"/>
      <scheme val="minor"/>
    </font>
    <font>
      <vertAlign val="superscript"/>
      <sz val="11"/>
      <color theme="1"/>
      <name val="Calibri"/>
      <family val="2"/>
      <scheme val="minor"/>
    </font>
    <font>
      <vertAlign val="superscript"/>
      <sz val="8"/>
      <color indexed="63"/>
      <name val="Calibri"/>
      <family val="2"/>
      <scheme val="minor"/>
    </font>
    <font>
      <sz val="9"/>
      <color theme="0" tint="-0.499984740745262"/>
      <name val="Calibri"/>
      <family val="2"/>
      <scheme val="minor"/>
    </font>
    <font>
      <sz val="10"/>
      <name val="Arial"/>
      <family val="2"/>
    </font>
    <font>
      <b/>
      <vertAlign val="superscript"/>
      <sz val="12.1"/>
      <color theme="1"/>
      <name val="Calibri"/>
      <family val="2"/>
    </font>
    <font>
      <i/>
      <sz val="7.5"/>
      <color theme="1"/>
      <name val="Calibri"/>
      <family val="2"/>
      <scheme val="minor"/>
    </font>
    <font>
      <i/>
      <sz val="11"/>
      <color theme="1"/>
      <name val="Calibri"/>
      <family val="2"/>
      <scheme val="minor"/>
    </font>
    <font>
      <b/>
      <vertAlign val="superscript"/>
      <sz val="12.65"/>
      <color theme="1"/>
      <name val="Calibri"/>
      <family val="2"/>
      <scheme val="minor"/>
    </font>
    <font>
      <i/>
      <vertAlign val="superscript"/>
      <sz val="7.5"/>
      <color theme="1"/>
      <name val="Calibri"/>
      <family val="2"/>
      <scheme val="minor"/>
    </font>
    <font>
      <i/>
      <sz val="9"/>
      <color theme="1"/>
      <name val="Calibri"/>
      <family val="2"/>
      <scheme val="minor"/>
    </font>
    <font>
      <b/>
      <vertAlign val="superscript"/>
      <sz val="11"/>
      <color theme="1"/>
      <name val="Calibri"/>
      <family val="2"/>
    </font>
    <font>
      <b/>
      <sz val="10"/>
      <color theme="1"/>
      <name val="Calibri"/>
      <family val="2"/>
      <scheme val="minor"/>
    </font>
    <font>
      <b/>
      <sz val="10"/>
      <color theme="1"/>
      <name val="Symbol"/>
      <family val="1"/>
      <charset val="2"/>
    </font>
    <font>
      <i/>
      <vertAlign val="superscript"/>
      <sz val="9"/>
      <color theme="1"/>
      <name val="Calibri"/>
      <family val="2"/>
      <scheme val="minor"/>
    </font>
    <font>
      <sz val="11"/>
      <color indexed="8"/>
      <name val="Calibri"/>
      <family val="2"/>
    </font>
    <font>
      <sz val="11"/>
      <color indexed="9"/>
      <name val="Calibri"/>
      <family val="2"/>
    </font>
    <font>
      <sz val="10"/>
      <name val="Courier"/>
      <family val="3"/>
    </font>
    <font>
      <sz val="11"/>
      <color indexed="17"/>
      <name val="Calibri"/>
      <family val="2"/>
    </font>
    <font>
      <sz val="10"/>
      <color indexed="22"/>
      <name val="Arial"/>
      <family val="2"/>
    </font>
    <font>
      <b/>
      <sz val="11"/>
      <color indexed="52"/>
      <name val="Calibri"/>
      <family val="2"/>
    </font>
    <font>
      <b/>
      <sz val="11"/>
      <color indexed="9"/>
      <name val="Calibri"/>
      <family val="2"/>
    </font>
    <font>
      <sz val="11"/>
      <color indexed="52"/>
      <name val="Calibri"/>
      <family val="2"/>
    </font>
    <font>
      <sz val="10"/>
      <name val="Helv"/>
    </font>
    <font>
      <sz val="1"/>
      <color indexed="8"/>
      <name val="Courier"/>
      <family val="3"/>
    </font>
    <font>
      <b/>
      <sz val="11"/>
      <color indexed="56"/>
      <name val="Calibri"/>
      <family val="2"/>
    </font>
    <font>
      <sz val="11"/>
      <color indexed="62"/>
      <name val="Calibri"/>
      <family val="2"/>
    </font>
    <font>
      <i/>
      <sz val="11"/>
      <color rgb="FFFF0000"/>
      <name val="Calibri"/>
      <family val="2"/>
      <scheme val="minor"/>
    </font>
    <font>
      <sz val="12"/>
      <name val="Arial"/>
      <family val="2"/>
    </font>
    <font>
      <sz val="10"/>
      <name val="MS Sans"/>
    </font>
    <font>
      <sz val="8"/>
      <name val="Arial"/>
      <family val="2"/>
    </font>
    <font>
      <b/>
      <sz val="12"/>
      <name val="Arial"/>
      <family val="2"/>
    </font>
    <font>
      <b/>
      <sz val="1"/>
      <color indexed="8"/>
      <name val="Courier"/>
      <family val="3"/>
    </font>
    <font>
      <b/>
      <sz val="9"/>
      <name val="Times New Roman"/>
      <family val="1"/>
    </font>
    <font>
      <sz val="11"/>
      <color indexed="20"/>
      <name val="Calibri"/>
      <family val="2"/>
    </font>
    <font>
      <sz val="10"/>
      <color indexed="12"/>
      <name val="Arial"/>
      <family val="2"/>
    </font>
    <font>
      <sz val="11"/>
      <color indexed="60"/>
      <name val="Calibri"/>
      <family val="2"/>
    </font>
    <font>
      <sz val="7"/>
      <name val="Small Fonts"/>
      <family val="2"/>
    </font>
    <font>
      <b/>
      <sz val="11"/>
      <color indexed="63"/>
      <name val="Calibri"/>
      <family val="2"/>
    </font>
    <font>
      <b/>
      <sz val="10"/>
      <name val="Arial Rounded MT Bold"/>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i/>
      <sz val="12"/>
      <color theme="1"/>
      <name val="Calibri"/>
      <family val="2"/>
      <scheme val="minor"/>
    </font>
    <font>
      <i/>
      <vertAlign val="superscript"/>
      <sz val="14"/>
      <color indexed="63"/>
      <name val="Calibri"/>
      <family val="2"/>
      <scheme val="minor"/>
    </font>
    <font>
      <sz val="11"/>
      <name val="Calibri"/>
      <family val="2"/>
      <scheme val="minor"/>
    </font>
    <font>
      <b/>
      <sz val="10"/>
      <color theme="0"/>
      <name val="Calibri"/>
      <family val="2"/>
      <scheme val="minor"/>
    </font>
    <font>
      <sz val="10"/>
      <name val="Calibri"/>
      <family val="2"/>
      <scheme val="minor"/>
    </font>
    <font>
      <b/>
      <sz val="10"/>
      <name val="Calibri"/>
      <family val="2"/>
      <scheme val="minor"/>
    </font>
    <font>
      <b/>
      <vertAlign val="superscript"/>
      <sz val="10"/>
      <name val="Calibri"/>
      <family val="2"/>
      <scheme val="minor"/>
    </font>
    <font>
      <i/>
      <sz val="8"/>
      <name val="Calibri"/>
      <family val="2"/>
      <scheme val="minor"/>
    </font>
    <font>
      <sz val="10"/>
      <name val="Symbol"/>
      <family val="1"/>
      <charset val="2"/>
    </font>
    <font>
      <vertAlign val="superscript"/>
      <sz val="10"/>
      <name val="Calibri"/>
      <family val="2"/>
      <scheme val="minor"/>
    </font>
    <font>
      <i/>
      <sz val="10"/>
      <name val="Calibri"/>
      <family val="2"/>
      <scheme val="minor"/>
    </font>
    <font>
      <sz val="9"/>
      <color indexed="63"/>
      <name val="Calibri"/>
      <family val="2"/>
      <scheme val="minor"/>
    </font>
    <font>
      <sz val="9"/>
      <name val="Calibri"/>
      <family val="2"/>
      <scheme val="minor"/>
    </font>
    <font>
      <i/>
      <vertAlign val="superscript"/>
      <sz val="11"/>
      <color indexed="63"/>
      <name val="Calibri"/>
      <family val="2"/>
      <scheme val="minor"/>
    </font>
  </fonts>
  <fills count="4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808080"/>
        <bgColor indexed="64"/>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rgb="FFFF0000"/>
        <bgColor indexed="64"/>
      </patternFill>
    </fill>
    <fill>
      <patternFill patternType="solid">
        <fgColor indexed="9"/>
        <bgColor indexed="64"/>
      </patternFill>
    </fill>
  </fills>
  <borders count="38">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auto="1"/>
      </top>
      <bottom style="thin">
        <color auto="1"/>
      </bottom>
      <diagonal/>
    </border>
    <border>
      <left/>
      <right/>
      <top style="thin">
        <color indexed="64"/>
      </top>
      <bottom/>
      <diagonal/>
    </border>
    <border>
      <left/>
      <right/>
      <top style="medium">
        <color indexed="64"/>
      </top>
      <bottom/>
      <diagonal/>
    </border>
    <border>
      <left/>
      <right/>
      <top/>
      <bottom style="double">
        <color indexed="64"/>
      </bottom>
      <diagonal/>
    </border>
    <border>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medium">
        <color auto="1"/>
      </top>
      <bottom style="thin">
        <color indexed="64"/>
      </bottom>
      <diagonal/>
    </border>
    <border>
      <left/>
      <right/>
      <top style="thin">
        <color auto="1"/>
      </top>
      <bottom style="medium">
        <color indexed="64"/>
      </bottom>
      <diagonal/>
    </border>
  </borders>
  <cellStyleXfs count="164">
    <xf numFmtId="0" fontId="0" fillId="0" borderId="0"/>
    <xf numFmtId="43"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1" fillId="3" borderId="0" applyNumberFormat="0" applyBorder="0" applyAlignment="0" applyProtection="0"/>
    <xf numFmtId="0" fontId="28" fillId="21" borderId="0" applyNumberFormat="0" applyBorder="0" applyAlignment="0" applyProtection="0"/>
    <xf numFmtId="0" fontId="1" fillId="5" borderId="0" applyNumberFormat="0" applyBorder="0" applyAlignment="0" applyProtection="0"/>
    <xf numFmtId="0" fontId="28" fillId="22" borderId="0" applyNumberFormat="0" applyBorder="0" applyAlignment="0" applyProtection="0"/>
    <xf numFmtId="0" fontId="1" fillId="7" borderId="0" applyNumberFormat="0" applyBorder="0" applyAlignment="0" applyProtection="0"/>
    <xf numFmtId="0" fontId="28" fillId="23" borderId="0" applyNumberFormat="0" applyBorder="0" applyAlignment="0" applyProtection="0"/>
    <xf numFmtId="0" fontId="1" fillId="9" borderId="0" applyNumberFormat="0" applyBorder="0" applyAlignment="0" applyProtection="0"/>
    <xf numFmtId="0" fontId="28" fillId="24" borderId="0" applyNumberFormat="0" applyBorder="0" applyAlignment="0" applyProtection="0"/>
    <xf numFmtId="0" fontId="1" fillId="11" borderId="0" applyNumberFormat="0" applyBorder="0" applyAlignment="0" applyProtection="0"/>
    <xf numFmtId="0" fontId="28" fillId="25" borderId="0" applyNumberFormat="0" applyBorder="0" applyAlignment="0" applyProtection="0"/>
    <xf numFmtId="0" fontId="1" fillId="13"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24" borderId="0" applyNumberFormat="0" applyBorder="0" applyAlignment="0" applyProtection="0"/>
    <xf numFmtId="0" fontId="28" fillId="27" borderId="0" applyNumberFormat="0" applyBorder="0" applyAlignment="0" applyProtection="0"/>
    <xf numFmtId="0" fontId="28" fillId="30" borderId="0" applyNumberFormat="0" applyBorder="0" applyAlignment="0" applyProtection="0"/>
    <xf numFmtId="0" fontId="1" fillId="4" borderId="0" applyNumberFormat="0" applyBorder="0" applyAlignment="0" applyProtection="0"/>
    <xf numFmtId="0" fontId="28" fillId="27" borderId="0" applyNumberFormat="0" applyBorder="0" applyAlignment="0" applyProtection="0"/>
    <xf numFmtId="0" fontId="1" fillId="6" borderId="0" applyNumberFormat="0" applyBorder="0" applyAlignment="0" applyProtection="0"/>
    <xf numFmtId="0" fontId="28" fillId="28" borderId="0" applyNumberFormat="0" applyBorder="0" applyAlignment="0" applyProtection="0"/>
    <xf numFmtId="0" fontId="1" fillId="8" borderId="0" applyNumberFormat="0" applyBorder="0" applyAlignment="0" applyProtection="0"/>
    <xf numFmtId="0" fontId="28" fillId="29" borderId="0" applyNumberFormat="0" applyBorder="0" applyAlignment="0" applyProtection="0"/>
    <xf numFmtId="0" fontId="1" fillId="10" borderId="0" applyNumberFormat="0" applyBorder="0" applyAlignment="0" applyProtection="0"/>
    <xf numFmtId="0" fontId="28" fillId="24" borderId="0" applyNumberFormat="0" applyBorder="0" applyAlignment="0" applyProtection="0"/>
    <xf numFmtId="0" fontId="1" fillId="12" borderId="0" applyNumberFormat="0" applyBorder="0" applyAlignment="0" applyProtection="0"/>
    <xf numFmtId="0" fontId="28" fillId="27" borderId="0" applyNumberFormat="0" applyBorder="0" applyAlignment="0" applyProtection="0"/>
    <xf numFmtId="0" fontId="1" fillId="14" borderId="0" applyNumberFormat="0" applyBorder="0" applyAlignment="0" applyProtection="0"/>
    <xf numFmtId="0" fontId="28" fillId="30" borderId="0" applyNumberFormat="0" applyBorder="0" applyAlignment="0" applyProtection="0"/>
    <xf numFmtId="0" fontId="29" fillId="31"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1"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173" fontId="30" fillId="0" borderId="0"/>
    <xf numFmtId="0" fontId="31" fillId="23" borderId="0" applyNumberFormat="0" applyBorder="0" applyAlignment="0" applyProtection="0"/>
    <xf numFmtId="0" fontId="31" fillId="23" borderId="0" applyNumberFormat="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35" borderId="27" applyNumberFormat="0" applyAlignment="0" applyProtection="0"/>
    <xf numFmtId="0" fontId="34" fillId="36" borderId="28" applyNumberFormat="0" applyAlignment="0" applyProtection="0"/>
    <xf numFmtId="0" fontId="35" fillId="0" borderId="29" applyNumberFormat="0" applyFill="0" applyAlignment="0" applyProtection="0"/>
    <xf numFmtId="0" fontId="34" fillId="36" borderId="28" applyNumberFormat="0" applyAlignment="0" applyProtection="0"/>
    <xf numFmtId="0" fontId="35" fillId="0" borderId="29" applyNumberFormat="0" applyFill="0" applyAlignment="0" applyProtection="0"/>
    <xf numFmtId="167"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6" fillId="0" borderId="0"/>
    <xf numFmtId="0" fontId="36" fillId="0" borderId="0"/>
    <xf numFmtId="174" fontId="37" fillId="0" borderId="0">
      <protection locked="0"/>
    </xf>
    <xf numFmtId="0" fontId="38" fillId="0" borderId="0" applyNumberFormat="0" applyFill="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40"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40" borderId="0" applyNumberFormat="0" applyBorder="0" applyAlignment="0" applyProtection="0"/>
    <xf numFmtId="0" fontId="39" fillId="26" borderId="27" applyNumberFormat="0" applyAlignment="0" applyProtection="0"/>
    <xf numFmtId="0" fontId="40" fillId="41" borderId="0"/>
    <xf numFmtId="175" fontId="41" fillId="0" borderId="0"/>
    <xf numFmtId="176" fontId="42"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77" fontId="37" fillId="0" borderId="0">
      <protection locked="0"/>
    </xf>
    <xf numFmtId="38" fontId="43" fillId="42" borderId="0" applyNumberFormat="0" applyBorder="0" applyAlignment="0" applyProtection="0"/>
    <xf numFmtId="0" fontId="44" fillId="0" borderId="21" applyNumberFormat="0" applyAlignment="0" applyProtection="0">
      <alignment horizontal="left" vertical="center"/>
    </xf>
    <xf numFmtId="0" fontId="44" fillId="0" borderId="30">
      <alignment horizontal="left" vertical="center"/>
    </xf>
    <xf numFmtId="178" fontId="45" fillId="0" borderId="0">
      <protection locked="0"/>
    </xf>
    <xf numFmtId="178" fontId="45" fillId="0" borderId="0">
      <protection locked="0"/>
    </xf>
    <xf numFmtId="0" fontId="46" fillId="0" borderId="0"/>
    <xf numFmtId="0" fontId="47" fillId="22" borderId="0" applyNumberFormat="0" applyBorder="0" applyAlignment="0" applyProtection="0"/>
    <xf numFmtId="0" fontId="47" fillId="22" borderId="0" applyNumberFormat="0" applyBorder="0" applyAlignment="0" applyProtection="0"/>
    <xf numFmtId="10" fontId="43" fillId="43" borderId="23" applyNumberFormat="0" applyBorder="0" applyAlignment="0" applyProtection="0"/>
    <xf numFmtId="0" fontId="48" fillId="0" borderId="0" applyNumberFormat="0" applyFill="0" applyBorder="0" applyAlignment="0">
      <protection locked="0"/>
    </xf>
    <xf numFmtId="179" fontId="1"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7" fillId="0" borderId="0" applyFont="0" applyFill="0" applyBorder="0" applyAlignment="0" applyProtection="0"/>
    <xf numFmtId="0" fontId="32" fillId="0" borderId="0" applyNumberFormat="0" applyFill="0" applyBorder="0" applyAlignment="0" applyProtection="0"/>
    <xf numFmtId="0" fontId="49" fillId="44" borderId="0" applyNumberFormat="0" applyBorder="0" applyAlignment="0" applyProtection="0"/>
    <xf numFmtId="37"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80" fontId="30" fillId="0" borderId="0"/>
    <xf numFmtId="0" fontId="1" fillId="0" borderId="0"/>
    <xf numFmtId="0" fontId="1" fillId="0" borderId="0"/>
    <xf numFmtId="180" fontId="30" fillId="0" borderId="0"/>
    <xf numFmtId="0" fontId="1" fillId="0" borderId="0"/>
    <xf numFmtId="0" fontId="17" fillId="45" borderId="31" applyNumberFormat="0" applyFont="0" applyAlignment="0" applyProtection="0"/>
    <xf numFmtId="0" fontId="17" fillId="45" borderId="31" applyNumberFormat="0" applyFont="0" applyAlignment="0" applyProtection="0"/>
    <xf numFmtId="0" fontId="17" fillId="45" borderId="31" applyNumberFormat="0" applyFont="0" applyAlignment="0" applyProtection="0"/>
    <xf numFmtId="0" fontId="17" fillId="2" borderId="1" applyNumberFormat="0" applyFont="0" applyAlignment="0" applyProtection="0"/>
    <xf numFmtId="0" fontId="17" fillId="45" borderId="31" applyNumberFormat="0" applyFont="0" applyAlignment="0" applyProtection="0"/>
    <xf numFmtId="10"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179" fontId="17" fillId="0" borderId="0"/>
    <xf numFmtId="0" fontId="32" fillId="0" borderId="0" applyNumberFormat="0" applyFill="0" applyBorder="0" applyAlignment="0" applyProtection="0"/>
    <xf numFmtId="0" fontId="51" fillId="35" borderId="32" applyNumberFormat="0" applyAlignment="0" applyProtection="0"/>
    <xf numFmtId="0" fontId="51" fillId="35" borderId="32" applyNumberFormat="0" applyAlignment="0" applyProtection="0"/>
    <xf numFmtId="0" fontId="51" fillId="35" borderId="32" applyNumberFormat="0" applyAlignment="0" applyProtection="0"/>
    <xf numFmtId="0" fontId="51" fillId="35" borderId="32" applyNumberFormat="0" applyAlignment="0" applyProtection="0"/>
    <xf numFmtId="0" fontId="52" fillId="26" borderId="32" applyNumberFormat="0" applyProtection="0">
      <alignment horizontal="left" vertical="center" indent="1"/>
    </xf>
    <xf numFmtId="0" fontId="52" fillId="26" borderId="32" applyNumberFormat="0" applyProtection="0">
      <alignment horizontal="left" vertical="center" indent="1"/>
    </xf>
    <xf numFmtId="0" fontId="52" fillId="26" borderId="32" applyNumberFormat="0" applyProtection="0">
      <alignment horizontal="left" vertical="center" indent="1"/>
    </xf>
    <xf numFmtId="167" fontId="17" fillId="0" borderId="0" applyFont="0" applyFill="0" applyBorder="0" applyAlignment="0" applyProtection="0"/>
    <xf numFmtId="167" fontId="17"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53"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33" applyNumberFormat="0" applyFill="0" applyAlignment="0" applyProtection="0"/>
    <xf numFmtId="0" fontId="56" fillId="0" borderId="34" applyNumberFormat="0" applyFill="0" applyAlignment="0" applyProtection="0"/>
    <xf numFmtId="0" fontId="38" fillId="0" borderId="35" applyNumberFormat="0" applyFill="0" applyAlignment="0" applyProtection="0"/>
    <xf numFmtId="0" fontId="38" fillId="0" borderId="0" applyNumberFormat="0" applyFill="0" applyBorder="0" applyAlignment="0" applyProtection="0"/>
    <xf numFmtId="0" fontId="57" fillId="0" borderId="0" applyNumberFormat="0" applyFill="0" applyBorder="0" applyAlignment="0" applyProtection="0"/>
    <xf numFmtId="0" fontId="32" fillId="0" borderId="0" applyNumberFormat="0" applyFill="0" applyBorder="0" applyAlignment="0" applyProtection="0"/>
  </cellStyleXfs>
  <cellXfs count="313">
    <xf numFmtId="0" fontId="0" fillId="0" borderId="0" xfId="0"/>
    <xf numFmtId="0" fontId="4" fillId="15" borderId="0" xfId="0" applyFont="1" applyFill="1" applyAlignment="1">
      <alignment horizontal="left"/>
    </xf>
    <xf numFmtId="0" fontId="5" fillId="0" borderId="0" xfId="0" applyFont="1"/>
    <xf numFmtId="0" fontId="0" fillId="0" borderId="0" xfId="0" applyFont="1" applyAlignment="1">
      <alignment horizontal="center"/>
    </xf>
    <xf numFmtId="0" fontId="0" fillId="0" borderId="0" xfId="0" applyFont="1"/>
    <xf numFmtId="0" fontId="6" fillId="0" borderId="2" xfId="0" applyFont="1" applyBorder="1"/>
    <xf numFmtId="0" fontId="0" fillId="0" borderId="2" xfId="0" applyFont="1" applyBorder="1" applyAlignment="1">
      <alignment horizontal="center"/>
    </xf>
    <xf numFmtId="0" fontId="0" fillId="0" borderId="2" xfId="0" applyFont="1" applyBorder="1"/>
    <xf numFmtId="0" fontId="0" fillId="0" borderId="3" xfId="0" applyFont="1" applyBorder="1"/>
    <xf numFmtId="0" fontId="2" fillId="0" borderId="3" xfId="0" applyFont="1" applyBorder="1" applyAlignment="1">
      <alignment horizontal="center" vertical="center"/>
    </xf>
    <xf numFmtId="0" fontId="2" fillId="0" borderId="3" xfId="0" applyFont="1" applyBorder="1" applyAlignment="1">
      <alignment horizontal="center" wrapText="1"/>
    </xf>
    <xf numFmtId="0" fontId="10" fillId="0" borderId="3" xfId="0" applyFont="1" applyBorder="1" applyAlignment="1">
      <alignment horizontal="center" wrapText="1"/>
    </xf>
    <xf numFmtId="0" fontId="2" fillId="16" borderId="0" xfId="0" applyFont="1" applyFill="1"/>
    <xf numFmtId="164" fontId="2" fillId="16" borderId="0" xfId="0" applyNumberFormat="1" applyFont="1" applyFill="1"/>
    <xf numFmtId="165" fontId="0" fillId="0" borderId="0" xfId="0" applyNumberFormat="1" applyFont="1"/>
    <xf numFmtId="165" fontId="2" fillId="0" borderId="0" xfId="0" applyNumberFormat="1" applyFont="1"/>
    <xf numFmtId="0" fontId="2" fillId="0" borderId="0" xfId="0" applyFont="1"/>
    <xf numFmtId="166" fontId="2" fillId="16" borderId="0" xfId="0" applyNumberFormat="1" applyFont="1" applyFill="1" applyAlignment="1">
      <alignment horizontal="right"/>
    </xf>
    <xf numFmtId="167" fontId="0" fillId="0" borderId="3" xfId="0" applyNumberFormat="1" applyFont="1" applyBorder="1"/>
    <xf numFmtId="167" fontId="0" fillId="0" borderId="0" xfId="0" applyNumberFormat="1" applyFont="1"/>
    <xf numFmtId="166" fontId="0" fillId="0" borderId="3" xfId="0" applyNumberFormat="1" applyFont="1" applyBorder="1" applyAlignment="1">
      <alignment horizontal="right"/>
    </xf>
    <xf numFmtId="166" fontId="0" fillId="0" borderId="0" xfId="0" applyNumberFormat="1" applyFont="1" applyBorder="1" applyAlignment="1">
      <alignment horizontal="right"/>
    </xf>
    <xf numFmtId="166" fontId="0" fillId="0" borderId="0" xfId="0" applyNumberFormat="1" applyFont="1"/>
    <xf numFmtId="166" fontId="0" fillId="0" borderId="0" xfId="0" applyNumberFormat="1" applyFont="1" applyAlignment="1">
      <alignment horizontal="right"/>
    </xf>
    <xf numFmtId="165" fontId="0" fillId="0" borderId="3" xfId="0" applyNumberFormat="1" applyFont="1" applyBorder="1"/>
    <xf numFmtId="0" fontId="2" fillId="16" borderId="4" xfId="0" applyFont="1" applyFill="1" applyBorder="1"/>
    <xf numFmtId="165" fontId="2" fillId="16" borderId="4" xfId="0" applyNumberFormat="1" applyFont="1" applyFill="1" applyBorder="1"/>
    <xf numFmtId="166" fontId="2" fillId="16" borderId="4" xfId="0" applyNumberFormat="1" applyFont="1" applyFill="1" applyBorder="1"/>
    <xf numFmtId="166" fontId="2" fillId="16" borderId="4" xfId="0" applyNumberFormat="1" applyFont="1" applyFill="1" applyBorder="1" applyAlignment="1">
      <alignment horizontal="right"/>
    </xf>
    <xf numFmtId="168" fontId="0" fillId="0" borderId="0" xfId="0" applyNumberFormat="1" applyFont="1"/>
    <xf numFmtId="166" fontId="0" fillId="0" borderId="3" xfId="0" applyNumberFormat="1" applyFont="1" applyBorder="1"/>
    <xf numFmtId="0" fontId="0" fillId="0" borderId="0" xfId="0" applyFont="1" applyBorder="1"/>
    <xf numFmtId="165" fontId="0" fillId="0" borderId="0" xfId="0" applyNumberFormat="1" applyFont="1" applyBorder="1"/>
    <xf numFmtId="166" fontId="0" fillId="0" borderId="0" xfId="0" applyNumberFormat="1" applyFont="1" applyBorder="1"/>
    <xf numFmtId="0" fontId="0" fillId="0" borderId="0" xfId="0" applyFont="1" applyAlignment="1">
      <alignment horizontal="left" indent="3"/>
    </xf>
    <xf numFmtId="0" fontId="0" fillId="0" borderId="3" xfId="0" applyFont="1" applyBorder="1" applyAlignment="1">
      <alignment horizontal="left" indent="3"/>
    </xf>
    <xf numFmtId="0" fontId="0" fillId="0" borderId="4" xfId="0" applyFont="1" applyBorder="1"/>
    <xf numFmtId="165" fontId="0" fillId="0" borderId="4" xfId="0" applyNumberFormat="1" applyFont="1" applyBorder="1"/>
    <xf numFmtId="166" fontId="0" fillId="0" borderId="4" xfId="0" applyNumberFormat="1" applyFont="1" applyBorder="1"/>
    <xf numFmtId="166" fontId="0" fillId="0" borderId="4" xfId="0" applyNumberFormat="1" applyFont="1" applyBorder="1" applyAlignment="1">
      <alignment horizontal="right"/>
    </xf>
    <xf numFmtId="166" fontId="0" fillId="0" borderId="5" xfId="0" applyNumberFormat="1" applyFont="1" applyBorder="1"/>
    <xf numFmtId="165" fontId="3" fillId="17" borderId="0" xfId="0" applyNumberFormat="1" applyFont="1" applyFill="1" applyAlignment="1">
      <alignment horizontal="center"/>
    </xf>
    <xf numFmtId="167" fontId="0" fillId="0" borderId="0" xfId="3" applyFont="1"/>
    <xf numFmtId="169" fontId="0" fillId="0" borderId="0" xfId="0" applyNumberFormat="1" applyFont="1"/>
    <xf numFmtId="169" fontId="0" fillId="0" borderId="0" xfId="0" applyNumberFormat="1" applyFont="1" applyAlignment="1">
      <alignment horizontal="center"/>
    </xf>
    <xf numFmtId="165" fontId="0" fillId="0" borderId="4" xfId="0" applyNumberFormat="1" applyFont="1" applyFill="1" applyBorder="1"/>
    <xf numFmtId="170" fontId="0" fillId="0" borderId="0" xfId="2" applyNumberFormat="1" applyFont="1" applyAlignment="1">
      <alignment horizontal="center"/>
    </xf>
    <xf numFmtId="0" fontId="15" fillId="0" borderId="0" xfId="0" applyFont="1" applyFill="1"/>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xf numFmtId="0" fontId="6" fillId="0" borderId="0" xfId="0" applyFont="1" applyFill="1" applyAlignment="1">
      <alignment horizontal="center" vertical="center" wrapText="1"/>
    </xf>
    <xf numFmtId="0" fontId="6" fillId="0" borderId="0" xfId="0" applyFont="1" applyFill="1" applyAlignment="1">
      <alignment vertical="center" wrapText="1"/>
    </xf>
    <xf numFmtId="0" fontId="15" fillId="0" borderId="0" xfId="0" applyFont="1" applyFill="1" applyAlignment="1">
      <alignment wrapText="1"/>
    </xf>
    <xf numFmtId="0" fontId="6" fillId="0" borderId="0" xfId="0" applyFont="1" applyAlignment="1">
      <alignment vertical="center"/>
    </xf>
    <xf numFmtId="0" fontId="0" fillId="0" borderId="0" xfId="0" applyFont="1" applyAlignment="1">
      <alignment horizontal="center" vertical="center"/>
    </xf>
    <xf numFmtId="0" fontId="0" fillId="0" borderId="0" xfId="0" applyFont="1" applyAlignment="1">
      <alignment vertical="center"/>
    </xf>
    <xf numFmtId="43" fontId="0" fillId="0" borderId="0" xfId="1" applyFont="1"/>
    <xf numFmtId="0" fontId="16" fillId="0" borderId="0" xfId="0" applyFont="1"/>
    <xf numFmtId="0" fontId="2" fillId="18" borderId="6" xfId="0" applyFont="1" applyFill="1" applyBorder="1"/>
    <xf numFmtId="0" fontId="0" fillId="18" borderId="6" xfId="0" applyFont="1" applyFill="1" applyBorder="1"/>
    <xf numFmtId="0" fontId="0" fillId="18" borderId="0" xfId="0" applyFont="1" applyFill="1" applyBorder="1"/>
    <xf numFmtId="0" fontId="0" fillId="18" borderId="0" xfId="0" applyFont="1" applyFill="1" applyBorder="1" applyAlignment="1">
      <alignment horizontal="center"/>
    </xf>
    <xf numFmtId="0" fontId="0" fillId="0" borderId="0" xfId="0" applyFont="1" applyAlignment="1"/>
    <xf numFmtId="166" fontId="2" fillId="0" borderId="0" xfId="0" applyNumberFormat="1" applyFont="1"/>
    <xf numFmtId="166" fontId="2" fillId="16" borderId="0" xfId="0" applyNumberFormat="1" applyFont="1" applyFill="1"/>
    <xf numFmtId="164" fontId="2" fillId="0" borderId="0" xfId="0" applyNumberFormat="1" applyFont="1"/>
    <xf numFmtId="165" fontId="2" fillId="16" borderId="0" xfId="0" applyNumberFormat="1" applyFont="1" applyFill="1"/>
    <xf numFmtId="166" fontId="2" fillId="16" borderId="5" xfId="0" applyNumberFormat="1" applyFont="1" applyFill="1" applyBorder="1"/>
    <xf numFmtId="164" fontId="0" fillId="0" borderId="0" xfId="0" applyNumberFormat="1" applyFont="1"/>
    <xf numFmtId="171" fontId="0" fillId="0" borderId="0" xfId="2" applyNumberFormat="1" applyFont="1"/>
    <xf numFmtId="0" fontId="2" fillId="0" borderId="4" xfId="0" applyFont="1" applyBorder="1"/>
    <xf numFmtId="0" fontId="16" fillId="17" borderId="0" xfId="0" applyFont="1" applyFill="1"/>
    <xf numFmtId="0" fontId="2" fillId="0" borderId="0" xfId="0" applyFont="1" applyFill="1" applyBorder="1"/>
    <xf numFmtId="165" fontId="2" fillId="17" borderId="0" xfId="0" applyNumberFormat="1" applyFont="1" applyFill="1" applyBorder="1"/>
    <xf numFmtId="0" fontId="0" fillId="17" borderId="0" xfId="0" applyFont="1" applyFill="1"/>
    <xf numFmtId="1" fontId="0" fillId="17" borderId="0" xfId="0" applyNumberFormat="1" applyFont="1" applyFill="1"/>
    <xf numFmtId="37" fontId="2" fillId="0" borderId="0" xfId="0" applyNumberFormat="1" applyFont="1" applyFill="1" applyBorder="1"/>
    <xf numFmtId="166" fontId="2" fillId="0" borderId="0" xfId="0" applyNumberFormat="1" applyFont="1" applyFill="1" applyBorder="1"/>
    <xf numFmtId="166" fontId="2" fillId="0" borderId="0" xfId="0" applyNumberFormat="1" applyFont="1" applyFill="1" applyBorder="1" applyAlignment="1">
      <alignment horizontal="center"/>
    </xf>
    <xf numFmtId="0" fontId="16" fillId="0" borderId="0" xfId="0" applyFont="1" applyBorder="1"/>
    <xf numFmtId="0" fontId="2" fillId="18" borderId="0" xfId="0" applyFont="1" applyFill="1" applyBorder="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16" borderId="0" xfId="0" applyFont="1" applyFill="1" applyBorder="1"/>
    <xf numFmtId="164" fontId="2" fillId="16" borderId="0" xfId="0" applyNumberFormat="1" applyFont="1" applyFill="1" applyBorder="1"/>
    <xf numFmtId="166" fontId="2" fillId="0" borderId="0" xfId="0" applyNumberFormat="1" applyFont="1" applyBorder="1"/>
    <xf numFmtId="0" fontId="2" fillId="0" borderId="0" xfId="0" applyFont="1" applyBorder="1"/>
    <xf numFmtId="166" fontId="2" fillId="16" borderId="0" xfId="0" applyNumberFormat="1" applyFont="1" applyFill="1" applyBorder="1"/>
    <xf numFmtId="166" fontId="2" fillId="16" borderId="0" xfId="0" applyNumberFormat="1" applyFont="1" applyFill="1" applyBorder="1" applyAlignment="1">
      <alignment horizontal="center"/>
    </xf>
    <xf numFmtId="167" fontId="0" fillId="0" borderId="0" xfId="0" applyNumberFormat="1" applyFont="1" applyBorder="1"/>
    <xf numFmtId="166" fontId="0" fillId="0" borderId="0" xfId="0" applyNumberFormat="1" applyFont="1" applyBorder="1" applyAlignment="1">
      <alignment horizontal="center"/>
    </xf>
    <xf numFmtId="165" fontId="2" fillId="16" borderId="0" xfId="0" applyNumberFormat="1" applyFont="1" applyFill="1" applyBorder="1"/>
    <xf numFmtId="37" fontId="0" fillId="0" borderId="0" xfId="0" applyNumberFormat="1" applyFont="1" applyBorder="1"/>
    <xf numFmtId="0" fontId="0" fillId="0" borderId="0" xfId="0" applyFont="1" applyBorder="1" applyAlignment="1">
      <alignment horizontal="center"/>
    </xf>
    <xf numFmtId="0" fontId="6" fillId="0" borderId="0" xfId="0" applyFont="1"/>
    <xf numFmtId="1" fontId="0" fillId="0" borderId="0" xfId="0" applyNumberFormat="1" applyFont="1"/>
    <xf numFmtId="0" fontId="6" fillId="0" borderId="7" xfId="0" applyFont="1" applyBorder="1"/>
    <xf numFmtId="0" fontId="0" fillId="0" borderId="7" xfId="0" applyFont="1" applyBorder="1"/>
    <xf numFmtId="0" fontId="2" fillId="0" borderId="2" xfId="0" quotePrefix="1" applyFont="1" applyBorder="1" applyAlignment="1">
      <alignment horizontal="center" vertical="center"/>
    </xf>
    <xf numFmtId="0" fontId="0" fillId="0" borderId="2" xfId="0" applyFont="1" applyBorder="1" applyAlignment="1">
      <alignment horizontal="center" vertical="center"/>
    </xf>
    <xf numFmtId="17" fontId="2" fillId="0" borderId="2" xfId="0" quotePrefix="1"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xf numFmtId="0" fontId="0" fillId="0" borderId="0" xfId="0" applyFont="1" applyAlignment="1">
      <alignment horizontal="right"/>
    </xf>
    <xf numFmtId="37" fontId="0" fillId="0" borderId="0" xfId="0" applyNumberFormat="1" applyFont="1"/>
    <xf numFmtId="0" fontId="2" fillId="0" borderId="4" xfId="0" applyFont="1" applyBorder="1" applyAlignment="1">
      <alignment horizontal="right"/>
    </xf>
    <xf numFmtId="165" fontId="2" fillId="0" borderId="4" xfId="0" applyNumberFormat="1" applyFont="1" applyBorder="1"/>
    <xf numFmtId="37" fontId="2" fillId="0" borderId="0" xfId="0" applyNumberFormat="1" applyFont="1" applyBorder="1"/>
    <xf numFmtId="0" fontId="0" fillId="0" borderId="8" xfId="0" applyFont="1" applyBorder="1"/>
    <xf numFmtId="165" fontId="0" fillId="0" borderId="8" xfId="0" applyNumberFormat="1" applyFont="1" applyBorder="1"/>
    <xf numFmtId="165" fontId="2" fillId="0" borderId="3" xfId="0" applyNumberFormat="1" applyFont="1" applyBorder="1"/>
    <xf numFmtId="0" fontId="2" fillId="0" borderId="8" xfId="0" applyFont="1" applyBorder="1"/>
    <xf numFmtId="0" fontId="2" fillId="0" borderId="8" xfId="0" applyFont="1" applyBorder="1" applyAlignment="1">
      <alignment horizontal="right"/>
    </xf>
    <xf numFmtId="165" fontId="2" fillId="0" borderId="8" xfId="0" applyNumberFormat="1" applyFont="1" applyBorder="1"/>
    <xf numFmtId="0" fontId="19" fillId="0" borderId="0" xfId="0" applyFont="1"/>
    <xf numFmtId="0" fontId="2" fillId="0" borderId="0" xfId="0" applyFont="1" applyBorder="1" applyAlignment="1">
      <alignment horizontal="right"/>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vertical="top" wrapText="1"/>
    </xf>
    <xf numFmtId="43" fontId="6" fillId="0" borderId="0" xfId="0" applyNumberFormat="1" applyFont="1" applyAlignment="1">
      <alignment vertical="top" wrapText="1"/>
    </xf>
    <xf numFmtId="0" fontId="20" fillId="0" borderId="7" xfId="0" applyFont="1" applyBorder="1"/>
    <xf numFmtId="0" fontId="2" fillId="18" borderId="2" xfId="0" applyFont="1" applyFill="1" applyBorder="1"/>
    <xf numFmtId="0" fontId="0" fillId="18" borderId="2" xfId="0" applyFont="1" applyFill="1" applyBorder="1"/>
    <xf numFmtId="0" fontId="2" fillId="0" borderId="9"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0" fillId="0" borderId="11" xfId="0" applyFont="1" applyBorder="1"/>
    <xf numFmtId="10" fontId="0" fillId="0" borderId="9" xfId="2" applyNumberFormat="1" applyFont="1" applyBorder="1" applyAlignment="1">
      <alignment horizontal="center"/>
    </xf>
    <xf numFmtId="10" fontId="0" fillId="0" borderId="5" xfId="2" applyNumberFormat="1" applyFont="1" applyBorder="1" applyAlignment="1">
      <alignment horizontal="center"/>
    </xf>
    <xf numFmtId="10" fontId="0" fillId="0" borderId="10" xfId="2" applyNumberFormat="1" applyFont="1" applyBorder="1" applyAlignment="1">
      <alignment horizontal="center"/>
    </xf>
    <xf numFmtId="0" fontId="0" fillId="16" borderId="12" xfId="0" applyFont="1" applyFill="1" applyBorder="1"/>
    <xf numFmtId="10" fontId="0" fillId="16" borderId="13" xfId="2" applyNumberFormat="1" applyFont="1" applyFill="1" applyBorder="1" applyAlignment="1">
      <alignment horizontal="center"/>
    </xf>
    <xf numFmtId="10" fontId="0" fillId="16" borderId="0" xfId="2" applyNumberFormat="1" applyFont="1" applyFill="1" applyBorder="1" applyAlignment="1">
      <alignment horizontal="center"/>
    </xf>
    <xf numFmtId="10" fontId="0" fillId="16" borderId="14" xfId="2" applyNumberFormat="1" applyFont="1" applyFill="1" applyBorder="1" applyAlignment="1">
      <alignment horizontal="center"/>
    </xf>
    <xf numFmtId="0" fontId="0" fillId="0" borderId="12" xfId="0" applyFont="1" applyBorder="1"/>
    <xf numFmtId="10" fontId="0" fillId="0" borderId="13" xfId="2" applyNumberFormat="1" applyFont="1" applyBorder="1" applyAlignment="1">
      <alignment horizontal="center"/>
    </xf>
    <xf numFmtId="10" fontId="0" fillId="0" borderId="0" xfId="2" applyNumberFormat="1" applyFont="1" applyBorder="1" applyAlignment="1">
      <alignment horizontal="center"/>
    </xf>
    <xf numFmtId="10" fontId="0" fillId="0" borderId="14" xfId="2" applyNumberFormat="1" applyFont="1" applyBorder="1" applyAlignment="1">
      <alignment horizontal="center"/>
    </xf>
    <xf numFmtId="0" fontId="0" fillId="0" borderId="15" xfId="0" applyFont="1" applyBorder="1"/>
    <xf numFmtId="10" fontId="0" fillId="0" borderId="16" xfId="2" applyNumberFormat="1" applyFont="1" applyBorder="1" applyAlignment="1">
      <alignment horizontal="center"/>
    </xf>
    <xf numFmtId="10" fontId="0" fillId="0" borderId="3" xfId="2" applyNumberFormat="1" applyFont="1" applyBorder="1" applyAlignment="1">
      <alignment horizontal="center"/>
    </xf>
    <xf numFmtId="10" fontId="0" fillId="0" borderId="17" xfId="2" applyNumberFormat="1" applyFont="1" applyBorder="1" applyAlignment="1">
      <alignment horizontal="center"/>
    </xf>
    <xf numFmtId="0" fontId="2" fillId="0" borderId="18" xfId="0" applyFont="1" applyBorder="1" applyAlignment="1">
      <alignment horizontal="center"/>
    </xf>
    <xf numFmtId="0" fontId="2" fillId="0" borderId="4" xfId="0" applyFont="1" applyBorder="1" applyAlignment="1">
      <alignment horizontal="center"/>
    </xf>
    <xf numFmtId="0" fontId="9" fillId="0" borderId="19" xfId="0" applyFont="1" applyBorder="1" applyAlignment="1">
      <alignment horizontal="center"/>
    </xf>
    <xf numFmtId="4" fontId="0" fillId="0" borderId="9" xfId="2" applyNumberFormat="1" applyFont="1" applyBorder="1" applyAlignment="1">
      <alignment horizontal="center"/>
    </xf>
    <xf numFmtId="4" fontId="0" fillId="0" borderId="5" xfId="2" applyNumberFormat="1" applyFont="1" applyBorder="1" applyAlignment="1">
      <alignment horizontal="center"/>
    </xf>
    <xf numFmtId="171" fontId="0" fillId="0" borderId="10" xfId="2" applyNumberFormat="1" applyFont="1" applyBorder="1" applyAlignment="1">
      <alignment horizontal="center"/>
    </xf>
    <xf numFmtId="4" fontId="0" fillId="16" borderId="13" xfId="2" applyNumberFormat="1" applyFont="1" applyFill="1" applyBorder="1" applyAlignment="1">
      <alignment horizontal="center"/>
    </xf>
    <xf numFmtId="4" fontId="0" fillId="16" borderId="0" xfId="2" applyNumberFormat="1" applyFont="1" applyFill="1" applyBorder="1" applyAlignment="1">
      <alignment horizontal="center"/>
    </xf>
    <xf numFmtId="171" fontId="0" fillId="16" borderId="14" xfId="2" applyNumberFormat="1" applyFont="1" applyFill="1" applyBorder="1" applyAlignment="1">
      <alignment horizontal="center"/>
    </xf>
    <xf numFmtId="4" fontId="0" fillId="0" borderId="13" xfId="2" applyNumberFormat="1" applyFont="1" applyBorder="1" applyAlignment="1">
      <alignment horizontal="center"/>
    </xf>
    <xf numFmtId="4" fontId="0" fillId="0" borderId="0" xfId="2" applyNumberFormat="1" applyFont="1" applyBorder="1" applyAlignment="1">
      <alignment horizontal="center"/>
    </xf>
    <xf numFmtId="171" fontId="0" fillId="0" borderId="14" xfId="2" applyNumberFormat="1" applyFont="1" applyBorder="1" applyAlignment="1">
      <alignment horizontal="center"/>
    </xf>
    <xf numFmtId="4" fontId="0" fillId="0" borderId="16" xfId="2" applyNumberFormat="1" applyFont="1" applyBorder="1" applyAlignment="1">
      <alignment horizontal="center"/>
    </xf>
    <xf numFmtId="4" fontId="0" fillId="0" borderId="3" xfId="2" applyNumberFormat="1" applyFont="1" applyBorder="1" applyAlignment="1">
      <alignment horizontal="center"/>
    </xf>
    <xf numFmtId="171" fontId="0" fillId="0" borderId="17" xfId="2" applyNumberFormat="1" applyFont="1" applyBorder="1" applyAlignment="1">
      <alignment horizontal="center"/>
    </xf>
    <xf numFmtId="0" fontId="6" fillId="17" borderId="0" xfId="0" applyFont="1" applyFill="1"/>
    <xf numFmtId="0" fontId="6" fillId="0" borderId="0" xfId="0" applyFont="1" applyBorder="1"/>
    <xf numFmtId="0" fontId="5" fillId="19" borderId="20" xfId="0" applyFont="1" applyFill="1" applyBorder="1"/>
    <xf numFmtId="0" fontId="0" fillId="19" borderId="21" xfId="0" applyFont="1" applyFill="1" applyBorder="1"/>
    <xf numFmtId="0" fontId="0" fillId="19" borderId="22" xfId="0" applyFont="1" applyFill="1" applyBorder="1"/>
    <xf numFmtId="0" fontId="2" fillId="0" borderId="0" xfId="0" applyFont="1" applyBorder="1" applyAlignment="1">
      <alignment horizontal="center"/>
    </xf>
    <xf numFmtId="171" fontId="25" fillId="0" borderId="23" xfId="2" applyNumberFormat="1" applyFont="1" applyBorder="1" applyAlignment="1">
      <alignment horizontal="center" vertical="center" wrapText="1"/>
    </xf>
    <xf numFmtId="0" fontId="0" fillId="0" borderId="19"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8" xfId="0" applyFont="1" applyBorder="1" applyAlignment="1">
      <alignment horizontal="center" vertical="center" wrapText="1"/>
    </xf>
    <xf numFmtId="171" fontId="25" fillId="0" borderId="0" xfId="2" applyNumberFormat="1" applyFont="1" applyFill="1" applyBorder="1" applyAlignment="1">
      <alignment horizontal="center" vertical="center" wrapText="1"/>
    </xf>
    <xf numFmtId="171" fontId="26" fillId="0" borderId="23" xfId="2" applyNumberFormat="1" applyFont="1" applyBorder="1" applyAlignment="1">
      <alignment horizontal="center" vertical="center" wrapText="1"/>
    </xf>
    <xf numFmtId="0" fontId="0" fillId="0" borderId="13" xfId="0" applyFont="1" applyBorder="1" applyAlignment="1">
      <alignment horizontal="left" indent="2"/>
    </xf>
    <xf numFmtId="172" fontId="0" fillId="0" borderId="9" xfId="0" applyNumberFormat="1" applyFont="1" applyBorder="1" applyAlignment="1">
      <alignment horizontal="center"/>
    </xf>
    <xf numFmtId="172" fontId="0" fillId="0" borderId="5" xfId="0" applyNumberFormat="1" applyFont="1" applyBorder="1" applyAlignment="1">
      <alignment horizontal="center"/>
    </xf>
    <xf numFmtId="172" fontId="0" fillId="0" borderId="11" xfId="0" applyNumberFormat="1" applyFont="1" applyBorder="1" applyAlignment="1">
      <alignment horizontal="center"/>
    </xf>
    <xf numFmtId="171" fontId="0" fillId="0" borderId="0" xfId="2" applyNumberFormat="1" applyFont="1" applyFill="1" applyBorder="1" applyAlignment="1">
      <alignment horizontal="center"/>
    </xf>
    <xf numFmtId="171" fontId="0" fillId="0" borderId="11" xfId="2" applyNumberFormat="1" applyFont="1" applyBorder="1" applyAlignment="1">
      <alignment horizontal="center"/>
    </xf>
    <xf numFmtId="172" fontId="0" fillId="0" borderId="13" xfId="0" applyNumberFormat="1" applyFont="1" applyBorder="1" applyAlignment="1">
      <alignment horizontal="center"/>
    </xf>
    <xf numFmtId="172" fontId="0" fillId="0" borderId="0" xfId="0" applyNumberFormat="1" applyFont="1" applyBorder="1" applyAlignment="1">
      <alignment horizontal="center"/>
    </xf>
    <xf numFmtId="172" fontId="0" fillId="0" borderId="12" xfId="0" applyNumberFormat="1" applyFont="1" applyFill="1" applyBorder="1" applyAlignment="1">
      <alignment horizontal="center"/>
    </xf>
    <xf numFmtId="172" fontId="0" fillId="0" borderId="12" xfId="0" applyNumberFormat="1" applyFont="1" applyBorder="1" applyAlignment="1">
      <alignment horizontal="center"/>
    </xf>
    <xf numFmtId="171" fontId="0" fillId="0" borderId="12" xfId="2" applyNumberFormat="1" applyFont="1" applyBorder="1" applyAlignment="1">
      <alignment horizontal="center"/>
    </xf>
    <xf numFmtId="43" fontId="3" fillId="0" borderId="0" xfId="1" applyFont="1"/>
    <xf numFmtId="0" fontId="2" fillId="20" borderId="13" xfId="0" applyFont="1" applyFill="1" applyBorder="1"/>
    <xf numFmtId="172" fontId="2" fillId="20" borderId="13" xfId="0" applyNumberFormat="1" applyFont="1" applyFill="1" applyBorder="1" applyAlignment="1">
      <alignment horizontal="center"/>
    </xf>
    <xf numFmtId="172" fontId="2" fillId="20" borderId="0" xfId="0" applyNumberFormat="1" applyFont="1" applyFill="1" applyBorder="1" applyAlignment="1">
      <alignment horizontal="center"/>
    </xf>
    <xf numFmtId="172" fontId="2" fillId="20" borderId="12" xfId="0" applyNumberFormat="1" applyFont="1" applyFill="1" applyBorder="1" applyAlignment="1">
      <alignment horizontal="center"/>
    </xf>
    <xf numFmtId="171" fontId="2" fillId="0" borderId="0" xfId="2" applyNumberFormat="1" applyFont="1" applyFill="1" applyBorder="1" applyAlignment="1">
      <alignment horizontal="center"/>
    </xf>
    <xf numFmtId="171" fontId="2" fillId="20" borderId="12" xfId="2" applyNumberFormat="1" applyFont="1" applyFill="1" applyBorder="1" applyAlignment="1">
      <alignment horizontal="center"/>
    </xf>
    <xf numFmtId="172" fontId="0" fillId="0" borderId="13" xfId="0" applyNumberFormat="1" applyFont="1" applyFill="1" applyBorder="1" applyAlignment="1">
      <alignment horizontal="center"/>
    </xf>
    <xf numFmtId="172" fontId="0" fillId="0" borderId="0" xfId="0" applyNumberFormat="1" applyFont="1" applyFill="1" applyBorder="1" applyAlignment="1">
      <alignment horizontal="center"/>
    </xf>
    <xf numFmtId="171" fontId="2" fillId="17" borderId="0" xfId="2" applyNumberFormat="1" applyFont="1" applyFill="1" applyBorder="1" applyAlignment="1">
      <alignment horizontal="center"/>
    </xf>
    <xf numFmtId="0" fontId="2" fillId="18" borderId="16" xfId="0" applyFont="1" applyFill="1" applyBorder="1"/>
    <xf numFmtId="172" fontId="2" fillId="18" borderId="16" xfId="0" applyNumberFormat="1" applyFont="1" applyFill="1" applyBorder="1" applyAlignment="1">
      <alignment horizontal="center"/>
    </xf>
    <xf numFmtId="172" fontId="2" fillId="18" borderId="3" xfId="0" applyNumberFormat="1" applyFont="1" applyFill="1" applyBorder="1" applyAlignment="1">
      <alignment horizontal="center"/>
    </xf>
    <xf numFmtId="172" fontId="2" fillId="18" borderId="15" xfId="0" applyNumberFormat="1" applyFont="1" applyFill="1" applyBorder="1" applyAlignment="1">
      <alignment horizontal="center"/>
    </xf>
    <xf numFmtId="171" fontId="2" fillId="18" borderId="15" xfId="2" applyNumberFormat="1" applyFont="1" applyFill="1" applyBorder="1" applyAlignment="1">
      <alignment horizontal="center"/>
    </xf>
    <xf numFmtId="0" fontId="23" fillId="0" borderId="0" xfId="0" applyFont="1"/>
    <xf numFmtId="0" fontId="0" fillId="19" borderId="24" xfId="0" applyFont="1" applyFill="1" applyBorder="1"/>
    <xf numFmtId="0" fontId="2" fillId="0" borderId="0" xfId="0" applyFont="1" applyFill="1" applyBorder="1" applyAlignment="1">
      <alignment horizontal="center"/>
    </xf>
    <xf numFmtId="172" fontId="0" fillId="0" borderId="10" xfId="0" applyNumberFormat="1" applyFont="1" applyBorder="1" applyAlignment="1">
      <alignment horizontal="center"/>
    </xf>
    <xf numFmtId="172" fontId="0" fillId="0" borderId="0" xfId="0" applyNumberFormat="1" applyFont="1"/>
    <xf numFmtId="172" fontId="0" fillId="0" borderId="14" xfId="0" applyNumberFormat="1" applyFont="1" applyBorder="1" applyAlignment="1">
      <alignment horizontal="center"/>
    </xf>
    <xf numFmtId="172" fontId="2" fillId="20" borderId="14" xfId="0" applyNumberFormat="1" applyFont="1" applyFill="1" applyBorder="1" applyAlignment="1">
      <alignment horizontal="center"/>
    </xf>
    <xf numFmtId="172" fontId="2" fillId="0" borderId="0" xfId="0" applyNumberFormat="1" applyFont="1" applyBorder="1"/>
    <xf numFmtId="172" fontId="2" fillId="0" borderId="0" xfId="0" applyNumberFormat="1" applyFont="1" applyFill="1" applyBorder="1"/>
    <xf numFmtId="172" fontId="2" fillId="18" borderId="17" xfId="0" applyNumberFormat="1" applyFont="1" applyFill="1" applyBorder="1" applyAlignment="1">
      <alignment horizontal="center"/>
    </xf>
    <xf numFmtId="3" fontId="0" fillId="0" borderId="0" xfId="0" applyNumberFormat="1" applyFont="1"/>
    <xf numFmtId="0" fontId="5" fillId="19" borderId="25" xfId="0" applyFont="1" applyFill="1" applyBorder="1"/>
    <xf numFmtId="0" fontId="0" fillId="19" borderId="6" xfId="0" applyFont="1" applyFill="1" applyBorder="1"/>
    <xf numFmtId="43" fontId="0" fillId="0" borderId="0" xfId="1" applyFont="1" applyFill="1"/>
    <xf numFmtId="172" fontId="0" fillId="0" borderId="0" xfId="0" applyNumberFormat="1" applyFont="1" applyFill="1"/>
    <xf numFmtId="3" fontId="0" fillId="0" borderId="0" xfId="0" applyNumberFormat="1" applyFont="1" applyFill="1"/>
    <xf numFmtId="0" fontId="0" fillId="0" borderId="9" xfId="0" applyFont="1" applyBorder="1" applyAlignment="1">
      <alignment horizontal="left" indent="2"/>
    </xf>
    <xf numFmtId="3" fontId="0" fillId="0" borderId="9" xfId="0" applyNumberFormat="1" applyFont="1" applyBorder="1" applyAlignment="1">
      <alignment horizontal="center"/>
    </xf>
    <xf numFmtId="3" fontId="0" fillId="0" borderId="5" xfId="0" applyNumberFormat="1" applyFont="1" applyBorder="1" applyAlignment="1">
      <alignment horizontal="center"/>
    </xf>
    <xf numFmtId="3" fontId="0" fillId="0" borderId="13" xfId="0" applyNumberFormat="1" applyFont="1" applyBorder="1" applyAlignment="1">
      <alignment horizontal="center"/>
    </xf>
    <xf numFmtId="3" fontId="0" fillId="0" borderId="0" xfId="0" applyNumberFormat="1" applyFont="1" applyBorder="1" applyAlignment="1">
      <alignment horizontal="center"/>
    </xf>
    <xf numFmtId="3" fontId="2" fillId="20" borderId="13" xfId="0" applyNumberFormat="1" applyFont="1" applyFill="1" applyBorder="1" applyAlignment="1">
      <alignment horizontal="center"/>
    </xf>
    <xf numFmtId="3" fontId="2" fillId="20" borderId="0" xfId="0" applyNumberFormat="1" applyFont="1" applyFill="1" applyBorder="1" applyAlignment="1">
      <alignment horizontal="center"/>
    </xf>
    <xf numFmtId="3" fontId="2" fillId="18" borderId="3" xfId="0" applyNumberFormat="1" applyFont="1" applyFill="1" applyBorder="1" applyAlignment="1">
      <alignment horizontal="center"/>
    </xf>
    <xf numFmtId="171" fontId="26" fillId="0" borderId="11" xfId="2" applyNumberFormat="1" applyFont="1" applyBorder="1" applyAlignment="1">
      <alignment horizontal="center" vertical="center" wrapText="1"/>
    </xf>
    <xf numFmtId="0" fontId="0" fillId="0" borderId="10" xfId="0" applyFont="1" applyBorder="1" applyAlignment="1">
      <alignment horizontal="center" vertical="center" wrapText="1"/>
    </xf>
    <xf numFmtId="4" fontId="2" fillId="18" borderId="17" xfId="0" applyNumberFormat="1" applyFont="1" applyFill="1" applyBorder="1" applyAlignment="1">
      <alignment horizontal="center"/>
    </xf>
    <xf numFmtId="3" fontId="0" fillId="0" borderId="10" xfId="0" applyNumberFormat="1" applyFont="1" applyFill="1" applyBorder="1" applyAlignment="1">
      <alignment horizontal="center"/>
    </xf>
    <xf numFmtId="3" fontId="0" fillId="0" borderId="14" xfId="0" applyNumberFormat="1" applyFont="1" applyFill="1" applyBorder="1" applyAlignment="1">
      <alignment horizontal="center"/>
    </xf>
    <xf numFmtId="3" fontId="2" fillId="20" borderId="14" xfId="0" applyNumberFormat="1" applyFont="1" applyFill="1" applyBorder="1" applyAlignment="1">
      <alignment horizontal="center"/>
    </xf>
    <xf numFmtId="171" fontId="2" fillId="20" borderId="14" xfId="2" applyNumberFormat="1" applyFont="1" applyFill="1" applyBorder="1" applyAlignment="1">
      <alignment horizontal="center"/>
    </xf>
    <xf numFmtId="3" fontId="0" fillId="0" borderId="14" xfId="0" applyNumberFormat="1" applyFont="1" applyBorder="1" applyAlignment="1">
      <alignment horizontal="center"/>
    </xf>
    <xf numFmtId="3" fontId="2" fillId="18" borderId="16" xfId="0" applyNumberFormat="1" applyFont="1" applyFill="1" applyBorder="1" applyAlignment="1">
      <alignment horizontal="center"/>
    </xf>
    <xf numFmtId="3" fontId="2" fillId="18" borderId="17" xfId="0" applyNumberFormat="1" applyFont="1" applyFill="1" applyBorder="1" applyAlignment="1">
      <alignment horizontal="center"/>
    </xf>
    <xf numFmtId="171" fontId="2" fillId="18" borderId="17" xfId="2" applyNumberFormat="1" applyFont="1" applyFill="1" applyBorder="1" applyAlignment="1">
      <alignment horizontal="center"/>
    </xf>
    <xf numFmtId="0" fontId="60" fillId="0" borderId="0" xfId="116" applyFont="1"/>
    <xf numFmtId="0" fontId="62" fillId="0" borderId="0" xfId="116" applyFont="1"/>
    <xf numFmtId="0" fontId="60" fillId="47" borderId="0" xfId="116" applyFont="1" applyFill="1"/>
    <xf numFmtId="0" fontId="62" fillId="0" borderId="0" xfId="116" applyFont="1" applyAlignment="1">
      <alignment vertical="center"/>
    </xf>
    <xf numFmtId="0" fontId="62" fillId="47" borderId="0" xfId="116" applyFont="1" applyFill="1" applyAlignment="1">
      <alignment horizontal="center"/>
    </xf>
    <xf numFmtId="0" fontId="65" fillId="47" borderId="0" xfId="116" applyFont="1" applyFill="1"/>
    <xf numFmtId="0" fontId="62" fillId="47" borderId="0" xfId="116" applyFont="1" applyFill="1" applyBorder="1" applyAlignment="1">
      <alignment horizontal="center" vertical="center"/>
    </xf>
    <xf numFmtId="0" fontId="66" fillId="47" borderId="0" xfId="116" applyFont="1" applyFill="1" applyBorder="1" applyAlignment="1">
      <alignment horizontal="center" vertical="center"/>
    </xf>
    <xf numFmtId="0" fontId="66" fillId="47" borderId="0" xfId="116" applyFont="1" applyFill="1" applyBorder="1" applyAlignment="1">
      <alignment horizontal="center" vertical="center" wrapText="1"/>
    </xf>
    <xf numFmtId="0" fontId="62" fillId="47" borderId="36" xfId="116" applyFont="1" applyFill="1" applyBorder="1" applyAlignment="1">
      <alignment vertical="center"/>
    </xf>
    <xf numFmtId="3" fontId="62" fillId="47" borderId="36" xfId="116" applyNumberFormat="1" applyFont="1" applyFill="1" applyBorder="1" applyAlignment="1">
      <alignment horizontal="center" vertical="center"/>
    </xf>
    <xf numFmtId="181" fontId="62" fillId="47" borderId="36" xfId="136" applyNumberFormat="1" applyFont="1" applyFill="1" applyBorder="1" applyAlignment="1">
      <alignment horizontal="center" vertical="center"/>
    </xf>
    <xf numFmtId="3" fontId="62" fillId="47" borderId="6" xfId="116" applyNumberFormat="1" applyFont="1" applyFill="1" applyBorder="1" applyAlignment="1">
      <alignment horizontal="center" vertical="center"/>
    </xf>
    <xf numFmtId="181" fontId="62" fillId="47" borderId="6" xfId="136" applyNumberFormat="1" applyFont="1" applyFill="1" applyBorder="1" applyAlignment="1">
      <alignment horizontal="center" vertical="center"/>
    </xf>
    <xf numFmtId="0" fontId="60" fillId="0" borderId="0" xfId="116" applyFont="1" applyAlignment="1">
      <alignment vertical="center"/>
    </xf>
    <xf numFmtId="0" fontId="62" fillId="47" borderId="30" xfId="116" applyFont="1" applyFill="1" applyBorder="1" applyAlignment="1">
      <alignment vertical="center"/>
    </xf>
    <xf numFmtId="3" fontId="62" fillId="47" borderId="3" xfId="116" applyNumberFormat="1" applyFont="1" applyFill="1" applyBorder="1" applyAlignment="1">
      <alignment horizontal="center" vertical="center"/>
    </xf>
    <xf numFmtId="181" fontId="62" fillId="47" borderId="3" xfId="136" applyNumberFormat="1" applyFont="1" applyFill="1" applyBorder="1" applyAlignment="1">
      <alignment horizontal="center" vertical="center"/>
    </xf>
    <xf numFmtId="0" fontId="62" fillId="0" borderId="0" xfId="116" applyFont="1" applyBorder="1" applyAlignment="1">
      <alignment vertical="center"/>
    </xf>
    <xf numFmtId="3" fontId="62" fillId="47" borderId="0" xfId="116" applyNumberFormat="1" applyFont="1" applyFill="1" applyBorder="1" applyAlignment="1">
      <alignment horizontal="center" vertical="center"/>
    </xf>
    <xf numFmtId="181" fontId="62" fillId="47" borderId="30" xfId="136" applyNumberFormat="1" applyFont="1" applyFill="1" applyBorder="1" applyAlignment="1">
      <alignment horizontal="center" vertical="center"/>
    </xf>
    <xf numFmtId="171" fontId="62" fillId="47" borderId="0" xfId="132" applyNumberFormat="1" applyFont="1" applyFill="1" applyBorder="1" applyAlignment="1">
      <alignment horizontal="right" vertical="center"/>
    </xf>
    <xf numFmtId="3" fontId="62" fillId="47" borderId="30" xfId="116" applyNumberFormat="1" applyFont="1" applyFill="1" applyBorder="1" applyAlignment="1">
      <alignment horizontal="center" vertical="center"/>
    </xf>
    <xf numFmtId="0" fontId="68" fillId="47" borderId="30" xfId="116" applyFont="1" applyFill="1" applyBorder="1" applyAlignment="1">
      <alignment vertical="center"/>
    </xf>
    <xf numFmtId="4" fontId="62" fillId="47" borderId="30" xfId="116" applyNumberFormat="1" applyFont="1" applyFill="1" applyBorder="1" applyAlignment="1">
      <alignment horizontal="center" vertical="center"/>
    </xf>
    <xf numFmtId="0" fontId="62" fillId="0" borderId="0" xfId="116" applyFont="1" applyBorder="1" applyAlignment="1">
      <alignment horizontal="center" vertical="center"/>
    </xf>
    <xf numFmtId="171" fontId="62" fillId="47" borderId="0" xfId="132" applyNumberFormat="1" applyFont="1" applyFill="1" applyBorder="1" applyAlignment="1">
      <alignment horizontal="center" vertical="center"/>
    </xf>
    <xf numFmtId="0" fontId="62" fillId="0" borderId="37" xfId="116" applyFont="1" applyFill="1" applyBorder="1" applyAlignment="1">
      <alignment vertical="center"/>
    </xf>
    <xf numFmtId="4" fontId="62" fillId="47" borderId="37" xfId="116" applyNumberFormat="1" applyFont="1" applyFill="1" applyBorder="1" applyAlignment="1">
      <alignment horizontal="center" vertical="center"/>
    </xf>
    <xf numFmtId="181" fontId="62" fillId="0" borderId="37" xfId="136" applyNumberFormat="1" applyFont="1" applyFill="1" applyBorder="1" applyAlignment="1">
      <alignment horizontal="center" vertical="center"/>
    </xf>
    <xf numFmtId="0" fontId="62" fillId="0" borderId="0" xfId="116" applyFont="1" applyFill="1" applyBorder="1" applyAlignment="1">
      <alignment horizontal="center" vertical="center"/>
    </xf>
    <xf numFmtId="3" fontId="62" fillId="0" borderId="0" xfId="116" applyNumberFormat="1" applyFont="1" applyFill="1" applyBorder="1" applyAlignment="1">
      <alignment horizontal="center" vertical="center"/>
    </xf>
    <xf numFmtId="171" fontId="62" fillId="0" borderId="0" xfId="132" applyNumberFormat="1" applyFont="1" applyFill="1" applyBorder="1" applyAlignment="1">
      <alignment horizontal="center" vertical="center"/>
    </xf>
    <xf numFmtId="0" fontId="62" fillId="0" borderId="0" xfId="116" applyFont="1" applyFill="1" applyBorder="1" applyAlignment="1">
      <alignment vertical="center"/>
    </xf>
    <xf numFmtId="0" fontId="60" fillId="0" borderId="0" xfId="116" applyFont="1" applyFill="1" applyAlignment="1">
      <alignment vertical="center"/>
    </xf>
    <xf numFmtId="0" fontId="60" fillId="47" borderId="0" xfId="116" applyFont="1" applyFill="1" applyBorder="1"/>
    <xf numFmtId="3" fontId="60" fillId="47" borderId="0" xfId="116" applyNumberFormat="1" applyFont="1" applyFill="1" applyBorder="1" applyAlignment="1">
      <alignment horizontal="center"/>
    </xf>
    <xf numFmtId="171" fontId="60" fillId="47" borderId="0" xfId="132" applyNumberFormat="1" applyFont="1" applyFill="1" applyBorder="1" applyAlignment="1">
      <alignment horizontal="right"/>
    </xf>
    <xf numFmtId="3" fontId="60" fillId="47" borderId="0" xfId="116" applyNumberFormat="1" applyFont="1" applyFill="1" applyBorder="1" applyAlignment="1">
      <alignment horizontal="right"/>
    </xf>
    <xf numFmtId="0" fontId="60" fillId="0" borderId="0" xfId="116" applyFont="1" applyBorder="1"/>
    <xf numFmtId="0" fontId="69" fillId="0" borderId="0" xfId="116" quotePrefix="1" applyFont="1" applyFill="1" applyBorder="1" applyAlignment="1">
      <alignment horizontal="left" vertical="center"/>
    </xf>
    <xf numFmtId="3" fontId="70" fillId="0" borderId="0" xfId="116" applyNumberFormat="1" applyFont="1" applyAlignment="1">
      <alignment vertical="center"/>
    </xf>
    <xf numFmtId="0" fontId="70" fillId="0" borderId="0" xfId="116" applyFont="1" applyAlignment="1">
      <alignment vertical="center"/>
    </xf>
    <xf numFmtId="0" fontId="70" fillId="0" borderId="0" xfId="116" applyFont="1"/>
    <xf numFmtId="0" fontId="15" fillId="0" borderId="0" xfId="116" quotePrefix="1" applyFont="1" applyFill="1" applyBorder="1" applyAlignment="1">
      <alignment horizontal="left" vertical="center"/>
    </xf>
    <xf numFmtId="0" fontId="71" fillId="0" borderId="0" xfId="116" quotePrefix="1" applyFont="1" applyFill="1" applyBorder="1" applyAlignment="1">
      <alignment horizontal="left" vertical="center" wrapText="1"/>
    </xf>
    <xf numFmtId="0" fontId="61" fillId="46" borderId="3" xfId="116" applyFont="1" applyFill="1" applyBorder="1" applyAlignment="1">
      <alignment horizontal="center"/>
    </xf>
    <xf numFmtId="0" fontId="63" fillId="47" borderId="30" xfId="116" applyFont="1" applyFill="1" applyBorder="1" applyAlignment="1">
      <alignment horizontal="center" vertical="center"/>
    </xf>
    <xf numFmtId="0" fontId="15" fillId="0" borderId="0" xfId="0" applyFont="1" applyFill="1" applyAlignment="1">
      <alignment horizontal="left" wrapText="1"/>
    </xf>
    <xf numFmtId="0" fontId="59" fillId="0" borderId="0" xfId="0" applyFont="1" applyFill="1" applyAlignment="1">
      <alignment horizontal="left" wrapText="1"/>
    </xf>
    <xf numFmtId="0" fontId="59" fillId="0" borderId="0" xfId="0" applyFont="1" applyFill="1" applyAlignment="1">
      <alignment horizontal="left" vertical="top" wrapText="1"/>
    </xf>
    <xf numFmtId="0" fontId="58" fillId="0" borderId="0" xfId="0" applyFont="1" applyAlignment="1">
      <alignment horizontal="left" vertical="top" wrapText="1"/>
    </xf>
    <xf numFmtId="0" fontId="6" fillId="0" borderId="0" xfId="0" applyFont="1" applyAlignment="1">
      <alignment horizontal="left" vertical="center" wrapText="1"/>
    </xf>
    <xf numFmtId="0" fontId="20" fillId="0" borderId="0" xfId="0" applyFont="1" applyAlignment="1">
      <alignment horizontal="left" vertical="top" wrapText="1"/>
    </xf>
    <xf numFmtId="0" fontId="6" fillId="0" borderId="0" xfId="0" applyFont="1" applyAlignment="1">
      <alignment horizontal="left" vertical="top" wrapText="1"/>
    </xf>
    <xf numFmtId="0" fontId="6" fillId="0" borderId="18" xfId="0" applyFont="1" applyBorder="1" applyAlignment="1">
      <alignment horizontal="center" wrapText="1"/>
    </xf>
    <xf numFmtId="0" fontId="6" fillId="0" borderId="4" xfId="0" applyFont="1" applyBorder="1" applyAlignment="1">
      <alignment horizontal="center" wrapText="1"/>
    </xf>
    <xf numFmtId="0" fontId="6" fillId="0" borderId="19" xfId="0" applyFont="1" applyBorder="1" applyAlignment="1">
      <alignment horizontal="center" wrapText="1"/>
    </xf>
    <xf numFmtId="172" fontId="2" fillId="18" borderId="3" xfId="0" applyNumberFormat="1" applyFont="1" applyFill="1" applyBorder="1" applyAlignment="1">
      <alignment horizontal="center"/>
    </xf>
    <xf numFmtId="0" fontId="23" fillId="0" borderId="11" xfId="0" applyFont="1" applyBorder="1" applyAlignment="1">
      <alignment horizontal="center" vertical="center" wrapText="1"/>
    </xf>
    <xf numFmtId="0" fontId="23" fillId="0" borderId="15" xfId="0" applyFont="1" applyBorder="1" applyAlignment="1">
      <alignment horizontal="center" vertical="center" wrapText="1"/>
    </xf>
    <xf numFmtId="0" fontId="2" fillId="0" borderId="23"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171" fontId="26" fillId="0" borderId="23" xfId="2" applyNumberFormat="1" applyFont="1" applyBorder="1" applyAlignment="1">
      <alignment horizontal="center" vertical="center" wrapText="1"/>
    </xf>
    <xf numFmtId="172" fontId="0" fillId="0" borderId="0" xfId="0" applyNumberFormat="1" applyFont="1" applyBorder="1" applyAlignment="1">
      <alignment horizontal="center"/>
    </xf>
    <xf numFmtId="172" fontId="2" fillId="20" borderId="0" xfId="0" applyNumberFormat="1" applyFont="1" applyFill="1" applyBorder="1" applyAlignment="1">
      <alignment horizontal="center"/>
    </xf>
    <xf numFmtId="172" fontId="0" fillId="0" borderId="5" xfId="0" applyNumberFormat="1" applyFont="1" applyBorder="1" applyAlignment="1">
      <alignment horizontal="center"/>
    </xf>
    <xf numFmtId="0" fontId="23" fillId="0" borderId="12" xfId="0" applyFont="1" applyBorder="1" applyAlignment="1">
      <alignment horizontal="center" vertical="center"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6" fillId="0" borderId="5" xfId="0" applyFont="1" applyBorder="1" applyAlignment="1">
      <alignment horizontal="left"/>
    </xf>
    <xf numFmtId="0" fontId="6" fillId="0" borderId="0" xfId="0" applyFont="1" applyBorder="1" applyAlignment="1">
      <alignment horizontal="left"/>
    </xf>
    <xf numFmtId="0" fontId="23" fillId="0" borderId="2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171" fontId="26" fillId="0" borderId="15" xfId="2" applyNumberFormat="1" applyFont="1" applyBorder="1" applyAlignment="1">
      <alignment horizontal="center" vertical="center" wrapText="1"/>
    </xf>
  </cellXfs>
  <cellStyles count="164">
    <cellStyle name="20% - Ênfase1" xfId="4"/>
    <cellStyle name="20% - Ênfase2" xfId="5"/>
    <cellStyle name="20% - Ênfase3" xfId="6"/>
    <cellStyle name="20% - Ênfase4" xfId="7"/>
    <cellStyle name="20% - Ênfase5" xfId="8"/>
    <cellStyle name="20% - Ênfase6" xfId="9"/>
    <cellStyle name="20% - Énfasis1 2" xfId="10"/>
    <cellStyle name="20% - Énfasis1 3" xfId="11"/>
    <cellStyle name="20% - Énfasis2 2" xfId="12"/>
    <cellStyle name="20% - Énfasis2 3" xfId="13"/>
    <cellStyle name="20% - Énfasis3 2" xfId="14"/>
    <cellStyle name="20% - Énfasis3 3" xfId="15"/>
    <cellStyle name="20% - Énfasis4 2" xfId="16"/>
    <cellStyle name="20% - Énfasis4 3" xfId="17"/>
    <cellStyle name="20% - Énfasis5 2" xfId="18"/>
    <cellStyle name="20% - Énfasis5 3" xfId="19"/>
    <cellStyle name="20% - Énfasis6 2" xfId="20"/>
    <cellStyle name="20% - Énfasis6 3" xfId="21"/>
    <cellStyle name="40% - Ênfase1" xfId="22"/>
    <cellStyle name="40% - Ênfase2" xfId="23"/>
    <cellStyle name="40% - Ênfase3" xfId="24"/>
    <cellStyle name="40% - Ênfase4" xfId="25"/>
    <cellStyle name="40% - Ênfase5" xfId="26"/>
    <cellStyle name="40% - Ênfase6" xfId="27"/>
    <cellStyle name="40% - Énfasis1 2" xfId="28"/>
    <cellStyle name="40% - Énfasis1 3" xfId="29"/>
    <cellStyle name="40% - Énfasis2 2" xfId="30"/>
    <cellStyle name="40% - Énfasis2 3" xfId="31"/>
    <cellStyle name="40% - Énfasis3 2" xfId="32"/>
    <cellStyle name="40% - Énfasis3 3" xfId="33"/>
    <cellStyle name="40% - Énfasis4 2" xfId="34"/>
    <cellStyle name="40% - Énfasis4 3" xfId="35"/>
    <cellStyle name="40% - Énfasis5 2" xfId="36"/>
    <cellStyle name="40% - Énfasis5 3" xfId="37"/>
    <cellStyle name="40% - Énfasis6 2" xfId="38"/>
    <cellStyle name="40% - Énfasis6 3" xfId="39"/>
    <cellStyle name="60% - Ênfase1" xfId="40"/>
    <cellStyle name="60% - Ênfase2" xfId="41"/>
    <cellStyle name="60% - Ênfase3" xfId="42"/>
    <cellStyle name="60% - Ênfase4" xfId="43"/>
    <cellStyle name="60% - Ênfase5" xfId="44"/>
    <cellStyle name="60% - Ênfase6" xfId="45"/>
    <cellStyle name="60% - Énfasis1 2" xfId="46"/>
    <cellStyle name="60% - Énfasis2 2" xfId="47"/>
    <cellStyle name="60% - Énfasis3 2" xfId="48"/>
    <cellStyle name="60% - Énfasis4 2" xfId="49"/>
    <cellStyle name="60% - Énfasis5 2" xfId="50"/>
    <cellStyle name="60% - Énfasis6 2" xfId="51"/>
    <cellStyle name="años" xfId="52"/>
    <cellStyle name="Bom" xfId="53"/>
    <cellStyle name="Buena 2" xfId="54"/>
    <cellStyle name="Cabecera 1" xfId="55"/>
    <cellStyle name="Cabecera 2" xfId="56"/>
    <cellStyle name="Cálculo 2" xfId="57"/>
    <cellStyle name="Celda de comprobación 2" xfId="58"/>
    <cellStyle name="Celda vinculada 2" xfId="59"/>
    <cellStyle name="Célula de Verificação" xfId="60"/>
    <cellStyle name="Célula Vinculada" xfId="61"/>
    <cellStyle name="Comma 2" xfId="62"/>
    <cellStyle name="Comma 2 2" xfId="63"/>
    <cellStyle name="Comma 2_(7) Venezuela Operation" xfId="64"/>
    <cellStyle name="Comma_Análsis de Resultados Abr 06 - ce40" xfId="65"/>
    <cellStyle name="Comma0 - Style2" xfId="66"/>
    <cellStyle name="Comma1 - Style1" xfId="67"/>
    <cellStyle name="Date" xfId="68"/>
    <cellStyle name="Encabezado 4 2" xfId="69"/>
    <cellStyle name="Ênfase1" xfId="70"/>
    <cellStyle name="Ênfase2" xfId="71"/>
    <cellStyle name="Ênfase3" xfId="72"/>
    <cellStyle name="Ênfase4" xfId="73"/>
    <cellStyle name="Ênfase5" xfId="74"/>
    <cellStyle name="Ênfase6" xfId="75"/>
    <cellStyle name="Énfasis1 2" xfId="76"/>
    <cellStyle name="Énfasis2 2" xfId="77"/>
    <cellStyle name="Énfasis3 2" xfId="78"/>
    <cellStyle name="Énfasis4 2" xfId="79"/>
    <cellStyle name="Énfasis5 2" xfId="80"/>
    <cellStyle name="Énfasis6 2" xfId="81"/>
    <cellStyle name="Entrada 2" xfId="82"/>
    <cellStyle name="EPMLargeKeyFigure" xfId="83"/>
    <cellStyle name="Escondido" xfId="84"/>
    <cellStyle name="Euro" xfId="85"/>
    <cellStyle name="Fecha" xfId="86"/>
    <cellStyle name="Fijo" xfId="87"/>
    <cellStyle name="Fixed" xfId="88"/>
    <cellStyle name="Grey" xfId="89"/>
    <cellStyle name="Header1" xfId="90"/>
    <cellStyle name="Header2" xfId="91"/>
    <cellStyle name="Heading1" xfId="92"/>
    <cellStyle name="Heading2" xfId="93"/>
    <cellStyle name="hips" xfId="94"/>
    <cellStyle name="Incorrecto 2" xfId="95"/>
    <cellStyle name="Incorreto" xfId="96"/>
    <cellStyle name="Input [yellow]" xfId="97"/>
    <cellStyle name="InputBlueFont" xfId="98"/>
    <cellStyle name="Millares" xfId="1" builtinId="3"/>
    <cellStyle name="Millares [0] 2" xfId="99"/>
    <cellStyle name="Millares 10" xfId="100"/>
    <cellStyle name="Millares 2" xfId="101"/>
    <cellStyle name="Millares 2 2" xfId="102"/>
    <cellStyle name="Millares 2 3" xfId="3"/>
    <cellStyle name="Millares 2 4" xfId="103"/>
    <cellStyle name="Millares 2_(7) Venezuela Operation" xfId="104"/>
    <cellStyle name="Millares 3" xfId="105"/>
    <cellStyle name="Millares 4" xfId="106"/>
    <cellStyle name="Millares 5" xfId="107"/>
    <cellStyle name="Millares 6" xfId="108"/>
    <cellStyle name="Millares 6 2" xfId="109"/>
    <cellStyle name="Monetario0" xfId="110"/>
    <cellStyle name="Neutra" xfId="111"/>
    <cellStyle name="no dec" xfId="112"/>
    <cellStyle name="Normal" xfId="0" builtinId="0"/>
    <cellStyle name="Normal - Style1" xfId="113"/>
    <cellStyle name="Normal - Style1 2" xfId="114"/>
    <cellStyle name="Normal 15" xfId="115"/>
    <cellStyle name="Normal 2" xfId="116"/>
    <cellStyle name="Normal 2 2" xfId="117"/>
    <cellStyle name="Normal 2 2 2" xfId="118"/>
    <cellStyle name="Normal 2_Anexos Trimestre" xfId="119"/>
    <cellStyle name="Normal 3" xfId="120"/>
    <cellStyle name="Normal 3 2" xfId="121"/>
    <cellStyle name="Normal 3 2 2" xfId="122"/>
    <cellStyle name="Normal 32 4" xfId="123"/>
    <cellStyle name="Normal 4" xfId="124"/>
    <cellStyle name="Normal 62 2" xfId="125"/>
    <cellStyle name="Nota" xfId="126"/>
    <cellStyle name="Nota 2" xfId="127"/>
    <cellStyle name="Nota_(1) Reported Consolidated Q" xfId="128"/>
    <cellStyle name="Notas 2" xfId="129"/>
    <cellStyle name="Notas 3" xfId="130"/>
    <cellStyle name="Percent [2]" xfId="131"/>
    <cellStyle name="Percent 2" xfId="132"/>
    <cellStyle name="Percent 2 2" xfId="133"/>
    <cellStyle name="Percent 3" xfId="134"/>
    <cellStyle name="Percent 3 2" xfId="135"/>
    <cellStyle name="Porcentaje" xfId="2" builtinId="5"/>
    <cellStyle name="Porcentaje 2" xfId="136"/>
    <cellStyle name="Porcentaje 2 2" xfId="137"/>
    <cellStyle name="Porcentual 2" xfId="138"/>
    <cellStyle name="Produto" xfId="139"/>
    <cellStyle name="Punto0" xfId="140"/>
    <cellStyle name="Saída" xfId="141"/>
    <cellStyle name="Saída 2" xfId="142"/>
    <cellStyle name="Saída_(1) Reported Consolidated Q" xfId="143"/>
    <cellStyle name="Salida 2" xfId="144"/>
    <cellStyle name="SAPBEXstdItemX" xfId="145"/>
    <cellStyle name="SAPBEXstdItemX 2" xfId="146"/>
    <cellStyle name="SAPBEXstdItemX_(1) Reported Consolidated Q" xfId="147"/>
    <cellStyle name="Separador de milhares_Femsa Br Formatos report Kaiser 05 2006 Final" xfId="148"/>
    <cellStyle name="Style 1" xfId="149"/>
    <cellStyle name="Style 2" xfId="150"/>
    <cellStyle name="Style 3" xfId="151"/>
    <cellStyle name="Style 4" xfId="152"/>
    <cellStyle name="Style 5" xfId="153"/>
    <cellStyle name="Style 6" xfId="154"/>
    <cellStyle name="Texto de advertencia 2" xfId="155"/>
    <cellStyle name="Texto de Aviso" xfId="156"/>
    <cellStyle name="Texto Explicativo 2" xfId="157"/>
    <cellStyle name="Título 1 2" xfId="158"/>
    <cellStyle name="Título 2 2" xfId="159"/>
    <cellStyle name="Título 3 2" xfId="160"/>
    <cellStyle name="Título 4" xfId="161"/>
    <cellStyle name="Título 5" xfId="162"/>
    <cellStyle name="Total 2" xfId="1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914400</xdr:colOff>
          <xdr:row>0</xdr:row>
          <xdr:rowOff>0</xdr:rowOff>
        </xdr:to>
        <xdr:sp macro="" textlink="">
          <xdr:nvSpPr>
            <xdr:cNvPr id="12289" name="FPMExcelClientSheetOptionstb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025" name="FPMExcelClientSheetOptionstb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049" name="FPMExcelClientSheetOptionstb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073" name="FPMExcelClientSheetOptionstb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097" name="FPMExcelClientSheetOptionstb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1133475</xdr:colOff>
          <xdr:row>0</xdr:row>
          <xdr:rowOff>0</xdr:rowOff>
        </xdr:to>
        <xdr:sp macro="" textlink="">
          <xdr:nvSpPr>
            <xdr:cNvPr id="5121" name="FPMExcelClientSheetOptionstb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981075</xdr:colOff>
          <xdr:row>0</xdr:row>
          <xdr:rowOff>0</xdr:rowOff>
        </xdr:to>
        <xdr:sp macro="" textlink="">
          <xdr:nvSpPr>
            <xdr:cNvPr id="6145" name="FPMExcelClientSheetOptionstb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0</xdr:row>
          <xdr:rowOff>0</xdr:rowOff>
        </xdr:to>
        <xdr:sp macro="" textlink="">
          <xdr:nvSpPr>
            <xdr:cNvPr id="7169" name="FPMExcelClientSheetOptionstb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0</xdr:row>
          <xdr:rowOff>0</xdr:rowOff>
        </xdr:to>
        <xdr:sp macro="" textlink="">
          <xdr:nvSpPr>
            <xdr:cNvPr id="8193" name="FPMExcelClientSheetOptionstb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X03334025/AppData/Local/Microsoft/Windows/Temporary%20Internet%20Files/Content.Outlook/WE6KKPG5/12%20INDICTC%20Diciembre%202017%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R%20Format%20-%20English%203Q18%20181024%201900h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
      <sheetName val="IPC"/>
      <sheetName val="Resumen"/>
      <sheetName val="FEMSA"/>
      <sheetName val="Inflación"/>
      <sheetName val="Indices"/>
      <sheetName val="Indices Interno (Arg &amp; Ven)"/>
      <sheetName val="TC_KOF-Cierre"/>
      <sheetName val="TC_KOF-Promedio"/>
      <sheetName val="SAP"/>
      <sheetName val="HVKOF VE"/>
      <sheetName val="HVKOF"/>
      <sheetName val="R3 VE"/>
      <sheetName val="R3"/>
      <sheetName val="Argentina"/>
      <sheetName val="Brasil"/>
      <sheetName val="Colombia"/>
      <sheetName val="Costa Rica"/>
      <sheetName val="Filipinas"/>
      <sheetName val="Guatemala"/>
      <sheetName val="México"/>
      <sheetName val="Nicaragua"/>
      <sheetName val="Panamá"/>
    </sheetNames>
    <sheetDataSet>
      <sheetData sheetId="0"/>
      <sheetData sheetId="1"/>
      <sheetData sheetId="2">
        <row r="5">
          <cell r="O5">
            <v>2017</v>
          </cell>
          <cell r="P5" t="str">
            <v>Enero</v>
          </cell>
        </row>
        <row r="6">
          <cell r="O6">
            <v>2016</v>
          </cell>
          <cell r="P6" t="str">
            <v>Febrero</v>
          </cell>
        </row>
        <row r="7">
          <cell r="O7">
            <v>2015</v>
          </cell>
          <cell r="P7" t="str">
            <v>Marzo</v>
          </cell>
        </row>
        <row r="8">
          <cell r="O8">
            <v>2014</v>
          </cell>
          <cell r="P8" t="str">
            <v>Abril</v>
          </cell>
        </row>
        <row r="9">
          <cell r="O9">
            <v>2013</v>
          </cell>
          <cell r="P9" t="str">
            <v>Mayo</v>
          </cell>
        </row>
        <row r="10">
          <cell r="O10">
            <v>2012</v>
          </cell>
          <cell r="P10" t="str">
            <v>Junio</v>
          </cell>
        </row>
        <row r="11">
          <cell r="O11">
            <v>2011</v>
          </cell>
          <cell r="P11" t="str">
            <v>Julio</v>
          </cell>
        </row>
        <row r="12">
          <cell r="O12">
            <v>2010</v>
          </cell>
          <cell r="P12" t="str">
            <v>Agosto</v>
          </cell>
        </row>
        <row r="13">
          <cell r="O13">
            <v>2009</v>
          </cell>
          <cell r="P13" t="str">
            <v>Septiembre</v>
          </cell>
        </row>
        <row r="14">
          <cell r="O14">
            <v>2008</v>
          </cell>
          <cell r="P14" t="str">
            <v>Octubre</v>
          </cell>
        </row>
        <row r="15">
          <cell r="O15">
            <v>2007</v>
          </cell>
          <cell r="P15" t="str">
            <v>Noviembre</v>
          </cell>
        </row>
        <row r="16">
          <cell r="O16">
            <v>2006</v>
          </cell>
          <cell r="P16" t="str">
            <v>Diciembre</v>
          </cell>
        </row>
        <row r="17">
          <cell r="O17">
            <v>2005</v>
          </cell>
        </row>
        <row r="18">
          <cell r="O18">
            <v>2004</v>
          </cell>
        </row>
      </sheetData>
      <sheetData sheetId="3"/>
      <sheetData sheetId="4"/>
      <sheetData sheetId="5"/>
      <sheetData sheetId="6">
        <row r="6">
          <cell r="B6">
            <v>42736</v>
          </cell>
          <cell r="C6">
            <v>118728.67269710352</v>
          </cell>
          <cell r="D6">
            <v>0.109</v>
          </cell>
          <cell r="E6">
            <v>1.109</v>
          </cell>
          <cell r="F6">
            <v>5.9660205269716675</v>
          </cell>
          <cell r="H6">
            <v>42736</v>
          </cell>
          <cell r="I6">
            <v>1878.9393877799998</v>
          </cell>
          <cell r="J6">
            <v>1.66E-2</v>
          </cell>
          <cell r="K6">
            <v>1.0165999999999999</v>
          </cell>
          <cell r="L6">
            <v>1.3479019919391566</v>
          </cell>
        </row>
        <row r="7">
          <cell r="B7">
            <v>42767</v>
          </cell>
          <cell r="C7">
            <v>133569.75678424147</v>
          </cell>
          <cell r="D7">
            <v>0.125</v>
          </cell>
          <cell r="E7">
            <v>1.2476250000000002</v>
          </cell>
          <cell r="F7">
            <v>6.2493231638615274</v>
          </cell>
          <cell r="H7">
            <v>42767</v>
          </cell>
          <cell r="I7">
            <v>1903.2228004276685</v>
          </cell>
          <cell r="J7">
            <v>1.2924E-2</v>
          </cell>
          <cell r="K7">
            <v>1.0297385384</v>
          </cell>
          <cell r="L7">
            <v>1.3361325886694819</v>
          </cell>
        </row>
        <row r="8">
          <cell r="B8">
            <v>42795</v>
          </cell>
          <cell r="C8">
            <v>168618.46096442643</v>
          </cell>
          <cell r="D8">
            <v>0.26240000000000002</v>
          </cell>
          <cell r="E8">
            <v>1.5750018000000001</v>
          </cell>
          <cell r="F8">
            <v>6.977222275692025</v>
          </cell>
          <cell r="H8">
            <v>42795</v>
          </cell>
          <cell r="I8">
            <v>1958.1269717744058</v>
          </cell>
          <cell r="J8">
            <v>2.8847999999999999E-2</v>
          </cell>
          <cell r="K8">
            <v>1.0594444357557631</v>
          </cell>
          <cell r="L8">
            <v>1.3265227817712131</v>
          </cell>
        </row>
        <row r="9">
          <cell r="B9">
            <v>42826</v>
          </cell>
          <cell r="C9">
            <v>189189.91320208643</v>
          </cell>
          <cell r="D9">
            <v>0.122</v>
          </cell>
          <cell r="E9">
            <v>1.7671520195999999</v>
          </cell>
          <cell r="F9">
            <v>6.0920891454975132</v>
          </cell>
          <cell r="H9">
            <v>42826</v>
          </cell>
          <cell r="I9">
            <v>2009.7725706549559</v>
          </cell>
          <cell r="J9">
            <v>2.6374999999999999E-2</v>
          </cell>
          <cell r="K9">
            <v>1.0873872827488213</v>
          </cell>
          <cell r="L9">
            <v>1.2556391893319294</v>
          </cell>
        </row>
        <row r="10">
          <cell r="B10">
            <v>42856</v>
          </cell>
          <cell r="C10">
            <v>244837.66670160854</v>
          </cell>
          <cell r="D10">
            <v>0.29413699999999998</v>
          </cell>
          <cell r="E10">
            <v>2.2869368131890853</v>
          </cell>
          <cell r="F10">
            <v>7.0392838997855112</v>
          </cell>
          <cell r="H10">
            <v>42856</v>
          </cell>
          <cell r="I10">
            <v>2035.779027719231</v>
          </cell>
          <cell r="J10">
            <v>1.294E-2</v>
          </cell>
          <cell r="K10">
            <v>1.101458074187591</v>
          </cell>
          <cell r="L10">
            <v>1.2400086710861273</v>
          </cell>
        </row>
        <row r="11">
          <cell r="B11">
            <v>42887</v>
          </cell>
          <cell r="C11">
            <v>286460.00425607269</v>
          </cell>
          <cell r="D11">
            <v>0.16999973131254609</v>
          </cell>
          <cell r="E11">
            <v>2.6757154569599999</v>
          </cell>
          <cell r="F11">
            <v>7.4131055608611849</v>
          </cell>
          <cell r="H11">
            <v>42887</v>
          </cell>
          <cell r="I11">
            <v>2064.9692378115064</v>
          </cell>
          <cell r="J11">
            <v>1.4338594560028728E-2</v>
          </cell>
          <cell r="K11">
            <v>1.117251434938237</v>
          </cell>
          <cell r="L11">
            <v>1.2316193655028991</v>
          </cell>
        </row>
        <row r="12">
          <cell r="B12">
            <v>42917</v>
          </cell>
          <cell r="C12">
            <v>396087.75846068573</v>
          </cell>
          <cell r="D12">
            <v>0.38269829147462575</v>
          </cell>
          <cell r="E12">
            <v>3.6997071908108392</v>
          </cell>
          <cell r="F12">
            <v>9.1929043888105895</v>
          </cell>
          <cell r="H12">
            <v>42917</v>
          </cell>
          <cell r="I12">
            <v>2098.243496398045</v>
          </cell>
          <cell r="J12">
            <v>1.611368245940703E-2</v>
          </cell>
          <cell r="K12">
            <v>1.1352544697881486</v>
          </cell>
          <cell r="L12">
            <v>1.2149865331967695</v>
          </cell>
        </row>
        <row r="13">
          <cell r="B13">
            <v>42948</v>
          </cell>
          <cell r="C13">
            <v>451143.95688672108</v>
          </cell>
          <cell r="D13">
            <v>0.13900000000000001</v>
          </cell>
          <cell r="E13">
            <v>4.2139664903335463</v>
          </cell>
          <cell r="F13">
            <v>9.2661222113763397</v>
          </cell>
          <cell r="H13">
            <v>42948</v>
          </cell>
          <cell r="I13">
            <v>2134.5131831566982</v>
          </cell>
          <cell r="J13">
            <v>1.7285737723441441E-2</v>
          </cell>
          <cell r="K13">
            <v>1.1548781808022712</v>
          </cell>
          <cell r="L13">
            <v>1.2154071814857217</v>
          </cell>
        </row>
        <row r="14">
          <cell r="B14">
            <v>42979</v>
          </cell>
          <cell r="C14">
            <v>717144.64011637005</v>
          </cell>
          <cell r="D14">
            <v>0.5896137566937194</v>
          </cell>
          <cell r="E14">
            <v>6.6985791032805562</v>
          </cell>
          <cell r="F14">
            <v>12.808308989920919</v>
          </cell>
          <cell r="H14">
            <v>42979</v>
          </cell>
          <cell r="I14">
            <v>2163</v>
          </cell>
          <cell r="J14">
            <v>1.3345814431173109E-2</v>
          </cell>
          <cell r="K14">
            <v>1.1702909706938689</v>
          </cell>
          <cell r="L14">
            <v>1.247269790632467</v>
          </cell>
        </row>
        <row r="15">
          <cell r="B15">
            <v>43009</v>
          </cell>
          <cell r="C15">
            <v>1035807.0827483794</v>
          </cell>
          <cell r="D15">
            <v>0.4443489148580968</v>
          </cell>
          <cell r="E15">
            <v>9.6750854589143955</v>
          </cell>
          <cell r="F15">
            <v>15.723121547330432</v>
          </cell>
          <cell r="H15">
            <v>43009</v>
          </cell>
          <cell r="I15">
            <v>2212</v>
          </cell>
          <cell r="J15">
            <v>2.265372168284796E-2</v>
          </cell>
          <cell r="K15">
            <v>1.1968024166319178</v>
          </cell>
          <cell r="L15">
            <v>1.2503626871424673</v>
          </cell>
        </row>
        <row r="16">
          <cell r="B16">
            <v>43040</v>
          </cell>
          <cell r="C16">
            <v>1347585.0146556417</v>
          </cell>
          <cell r="D16">
            <v>0.30100000000000016</v>
          </cell>
          <cell r="E16">
            <v>12.587286182047629</v>
          </cell>
          <cell r="F16">
            <v>17.696843261926222</v>
          </cell>
          <cell r="H16">
            <v>43040</v>
          </cell>
          <cell r="I16">
            <v>2252</v>
          </cell>
          <cell r="J16">
            <v>1.8083182640144635E-2</v>
          </cell>
          <cell r="K16">
            <v>1.2184444133160393</v>
          </cell>
          <cell r="L16">
            <v>1.2397604839998504</v>
          </cell>
        </row>
        <row r="17">
          <cell r="B17">
            <v>43070</v>
          </cell>
          <cell r="C17">
            <v>2217196.4035680937</v>
          </cell>
          <cell r="D17">
            <v>0.64531096699280988</v>
          </cell>
          <cell r="E17">
            <v>20.710000000000015</v>
          </cell>
          <cell r="F17">
            <v>20.710000000000015</v>
          </cell>
          <cell r="H17">
            <v>43070</v>
          </cell>
          <cell r="I17">
            <v>2306.6358964686478</v>
          </cell>
          <cell r="J17">
            <v>2.4261055270270004E-2</v>
          </cell>
          <cell r="K17">
            <v>1.2480051605712512</v>
          </cell>
          <cell r="L17">
            <v>1.2480051605712512</v>
          </cell>
        </row>
        <row r="18">
          <cell r="B18">
            <v>0</v>
          </cell>
          <cell r="C18">
            <v>0</v>
          </cell>
          <cell r="D18">
            <v>0</v>
          </cell>
          <cell r="E18">
            <v>0</v>
          </cell>
          <cell r="F18">
            <v>0</v>
          </cell>
          <cell r="H18">
            <v>0</v>
          </cell>
          <cell r="I18">
            <v>0</v>
          </cell>
          <cell r="J18">
            <v>0</v>
          </cell>
          <cell r="K18">
            <v>0</v>
          </cell>
          <cell r="L18">
            <v>0</v>
          </cell>
        </row>
        <row r="19">
          <cell r="B19">
            <v>42370</v>
          </cell>
          <cell r="C19">
            <v>19900.815319080004</v>
          </cell>
          <cell r="D19">
            <v>7.6100000000000056E-2</v>
          </cell>
          <cell r="E19">
            <v>1.0761000000000001</v>
          </cell>
          <cell r="F19">
            <v>2.6131811782398477</v>
          </cell>
          <cell r="H19">
            <v>42370</v>
          </cell>
          <cell r="I19">
            <v>1393.9733000000001</v>
          </cell>
          <cell r="J19">
            <v>3.7000028498451298E-2</v>
          </cell>
          <cell r="K19">
            <v>1.0370000284984513</v>
          </cell>
          <cell r="L19">
            <v>1.2947033451818606</v>
          </cell>
        </row>
        <row r="20">
          <cell r="B20">
            <v>42401</v>
          </cell>
          <cell r="C20">
            <v>21373.475699999999</v>
          </cell>
          <cell r="D20">
            <v>7.4000002377192731E-2</v>
          </cell>
          <cell r="E20">
            <v>1.1557314025580974</v>
          </cell>
          <cell r="F20">
            <v>2.6278620057541189</v>
          </cell>
          <cell r="H20">
            <v>42401</v>
          </cell>
          <cell r="I20">
            <v>1424.4266</v>
          </cell>
          <cell r="J20">
            <v>2.1846401218732048E-2</v>
          </cell>
          <cell r="K20">
            <v>1.059654747184865</v>
          </cell>
          <cell r="L20">
            <v>1.304519116379725</v>
          </cell>
        </row>
        <row r="21">
          <cell r="B21">
            <v>42430</v>
          </cell>
          <cell r="C21">
            <v>24166.99</v>
          </cell>
          <cell r="D21">
            <v>0.13070004800389112</v>
          </cell>
          <cell r="E21">
            <v>1.3067855523520451</v>
          </cell>
          <cell r="F21">
            <v>2.8556690815220542</v>
          </cell>
          <cell r="H21">
            <v>42430</v>
          </cell>
          <cell r="I21">
            <v>1476.1351999999999</v>
          </cell>
          <cell r="J21">
            <v>3.6301343993435653E-2</v>
          </cell>
          <cell r="K21">
            <v>1.0981216386766999</v>
          </cell>
          <cell r="L21">
            <v>1.325952514408083</v>
          </cell>
        </row>
        <row r="22">
          <cell r="B22">
            <v>42461</v>
          </cell>
          <cell r="C22">
            <v>31055.013917830016</v>
          </cell>
          <cell r="D22">
            <v>0.2850178660160001</v>
          </cell>
          <cell r="E22">
            <v>1.679242781823965</v>
          </cell>
          <cell r="F22">
            <v>3.4391619356750884</v>
          </cell>
          <cell r="H22">
            <v>42461</v>
          </cell>
          <cell r="I22">
            <v>1600.5971999999999</v>
          </cell>
          <cell r="J22">
            <v>8.4316124972834361E-2</v>
          </cell>
          <cell r="K22">
            <v>1.1907109999987382</v>
          </cell>
          <cell r="L22">
            <v>1.4073275062404877</v>
          </cell>
        </row>
        <row r="23">
          <cell r="B23">
            <v>42491</v>
          </cell>
          <cell r="C23">
            <v>34781.615599999997</v>
          </cell>
          <cell r="D23">
            <v>0.12000000038738934</v>
          </cell>
          <cell r="E23">
            <v>1.8807519162933615</v>
          </cell>
          <cell r="F23">
            <v>3.6649489833926934</v>
          </cell>
          <cell r="H23">
            <v>42491</v>
          </cell>
          <cell r="I23">
            <v>1641.7457999999999</v>
          </cell>
          <cell r="J23">
            <v>2.5708279384719646E-2</v>
          </cell>
          <cell r="K23">
            <v>1.2213221310531646</v>
          </cell>
          <cell r="L23">
            <v>1.4127431088206939</v>
          </cell>
        </row>
        <row r="24">
          <cell r="B24">
            <v>42522</v>
          </cell>
          <cell r="C24">
            <v>38642.374900000003</v>
          </cell>
          <cell r="D24">
            <v>0.11099999909147429</v>
          </cell>
          <cell r="E24">
            <v>2.0895153772932131</v>
          </cell>
          <cell r="F24">
            <v>3.9076375405178321</v>
          </cell>
          <cell r="H24">
            <v>42522</v>
          </cell>
          <cell r="I24">
            <v>1676.6294</v>
          </cell>
          <cell r="J24">
            <v>2.1247869189006119E-2</v>
          </cell>
          <cell r="K24">
            <v>1.2472726239314205</v>
          </cell>
          <cell r="L24">
            <v>1.4097924792598242</v>
          </cell>
        </row>
        <row r="25">
          <cell r="B25">
            <v>42552</v>
          </cell>
          <cell r="C25">
            <v>43086.248013500001</v>
          </cell>
          <cell r="D25">
            <v>0.11499999999999999</v>
          </cell>
          <cell r="E25">
            <v>2.3298096456819324</v>
          </cell>
          <cell r="F25">
            <v>4.1216699730427537</v>
          </cell>
          <cell r="H25">
            <v>42552</v>
          </cell>
          <cell r="I25">
            <v>1726.9685211056001</v>
          </cell>
          <cell r="J25">
            <v>3.0024000000000051E-2</v>
          </cell>
          <cell r="K25">
            <v>1.2847207371923375</v>
          </cell>
          <cell r="L25">
            <v>1.4219811507121645</v>
          </cell>
        </row>
        <row r="26">
          <cell r="B26">
            <v>42583</v>
          </cell>
          <cell r="C26">
            <v>48687.460255254999</v>
          </cell>
          <cell r="D26">
            <v>0.12999999999999989</v>
          </cell>
          <cell r="E26">
            <v>2.6326848996205836</v>
          </cell>
          <cell r="F26">
            <v>4.1925360745908211</v>
          </cell>
          <cell r="H26">
            <v>42583</v>
          </cell>
          <cell r="I26">
            <v>1756.212416440929</v>
          </cell>
          <cell r="J26">
            <v>1.6933658591881562E-2</v>
          </cell>
          <cell r="K26">
            <v>1.306475759541863</v>
          </cell>
          <cell r="L26">
            <v>1.418717303826825</v>
          </cell>
        </row>
        <row r="27">
          <cell r="B27">
            <v>42614</v>
          </cell>
          <cell r="C27">
            <v>55990.579293543247</v>
          </cell>
          <cell r="D27">
            <v>0.14999999999999991</v>
          </cell>
          <cell r="E27">
            <v>3.027587634563671</v>
          </cell>
          <cell r="F27">
            <v>4.3354163062730668</v>
          </cell>
          <cell r="H27">
            <v>42614</v>
          </cell>
          <cell r="I27">
            <v>1734.1877565263433</v>
          </cell>
          <cell r="J27">
            <v>-1.2541000000000024E-2</v>
          </cell>
          <cell r="K27">
            <v>1.2900912470414483</v>
          </cell>
          <cell r="L27">
            <v>1.3780576866286005</v>
          </cell>
        </row>
        <row r="28">
          <cell r="B28">
            <v>42644</v>
          </cell>
          <cell r="C28">
            <v>65877.954299999998</v>
          </cell>
          <cell r="D28">
            <v>0.1765899751567126</v>
          </cell>
          <cell r="E28">
            <v>3.5622292597360401</v>
          </cell>
          <cell r="F28">
            <v>4.5913657786588686</v>
          </cell>
          <cell r="H28">
            <v>42644</v>
          </cell>
          <cell r="I28">
            <v>1769.0867000000001</v>
          </cell>
          <cell r="J28">
            <v>2.0124085954545734E-2</v>
          </cell>
          <cell r="K28">
            <v>1.3160531541861173</v>
          </cell>
          <cell r="L28">
            <v>1.3853385119014243</v>
          </cell>
        </row>
        <row r="29">
          <cell r="B29">
            <v>42675</v>
          </cell>
          <cell r="C29">
            <v>76148.327399999995</v>
          </cell>
          <cell r="D29">
            <v>0.15590000037387308</v>
          </cell>
          <cell r="E29">
            <v>4.1175808026607106</v>
          </cell>
          <cell r="F29">
            <v>4.7777814991402687</v>
          </cell>
          <cell r="H29">
            <v>42675</v>
          </cell>
          <cell r="I29">
            <v>1816.4799</v>
          </cell>
          <cell r="J29">
            <v>2.6789642361790378E-2</v>
          </cell>
          <cell r="K29">
            <v>1.3513097475158697</v>
          </cell>
          <cell r="L29">
            <v>1.3923795942423758</v>
          </cell>
        </row>
        <row r="30">
          <cell r="B30">
            <v>42705</v>
          </cell>
          <cell r="C30">
            <v>107059.21794148198</v>
          </cell>
          <cell r="D30">
            <v>0.4059299999999999</v>
          </cell>
          <cell r="E30">
            <v>5.7890303778847718</v>
          </cell>
          <cell r="F30">
            <v>5.7890303778847718</v>
          </cell>
          <cell r="H30">
            <v>42705</v>
          </cell>
          <cell r="I30">
            <v>1848.2583</v>
          </cell>
          <cell r="J30">
            <v>1.7494495810275623E-2</v>
          </cell>
          <cell r="K30">
            <v>1.3749502302321708</v>
          </cell>
          <cell r="L30">
            <v>1.3749502302321708</v>
          </cell>
        </row>
        <row r="31">
          <cell r="B31">
            <v>0</v>
          </cell>
          <cell r="C31">
            <v>0</v>
          </cell>
          <cell r="D31">
            <v>0</v>
          </cell>
          <cell r="E31">
            <v>0</v>
          </cell>
          <cell r="F31">
            <v>0</v>
          </cell>
          <cell r="H31">
            <v>0</v>
          </cell>
          <cell r="I31">
            <v>0</v>
          </cell>
          <cell r="J31">
            <v>0</v>
          </cell>
          <cell r="K31">
            <v>0</v>
          </cell>
          <cell r="L31">
            <v>0</v>
          </cell>
        </row>
        <row r="32">
          <cell r="B32">
            <v>42005</v>
          </cell>
          <cell r="C32">
            <v>7615.5513000000001</v>
          </cell>
          <cell r="D32">
            <v>0.12750000585239474</v>
          </cell>
          <cell r="E32">
            <v>0.12750000585239474</v>
          </cell>
          <cell r="F32">
            <v>1.8749840713753012</v>
          </cell>
          <cell r="H32">
            <v>42005</v>
          </cell>
          <cell r="I32">
            <v>1076.6739</v>
          </cell>
          <cell r="J32">
            <v>2.046718000559955E-2</v>
          </cell>
          <cell r="K32">
            <v>1.0204671800055996</v>
          </cell>
          <cell r="L32">
            <v>1.3661404904064591</v>
          </cell>
        </row>
        <row r="33">
          <cell r="B33">
            <v>42036</v>
          </cell>
          <cell r="C33">
            <v>8133.4087</v>
          </cell>
          <cell r="D33">
            <v>6.7999988392173139E-2</v>
          </cell>
          <cell r="E33">
            <v>0.2041699931625327</v>
          </cell>
          <cell r="F33">
            <v>1.9507871080996897</v>
          </cell>
          <cell r="H33">
            <v>42036</v>
          </cell>
          <cell r="I33">
            <v>1091.9169999999999</v>
          </cell>
          <cell r="J33">
            <v>1.4157582904164245E-2</v>
          </cell>
          <cell r="K33">
            <v>1.0349145287075074</v>
          </cell>
          <cell r="L33">
            <v>1.3182978804577543</v>
          </cell>
        </row>
        <row r="34">
          <cell r="B34">
            <v>42064</v>
          </cell>
          <cell r="C34">
            <v>8462.8117999999995</v>
          </cell>
          <cell r="D34">
            <v>4.050000585855229E-2</v>
          </cell>
          <cell r="E34">
            <v>0.25293888494030803</v>
          </cell>
          <cell r="F34">
            <v>1.9498501416008793</v>
          </cell>
          <cell r="H34">
            <v>42064</v>
          </cell>
          <cell r="I34">
            <v>1113.2639999999999</v>
          </cell>
          <cell r="J34">
            <v>1.9550020743334784E-2</v>
          </cell>
          <cell r="K34">
            <v>1.0551471292113179</v>
          </cell>
          <cell r="L34">
            <v>1.2974744989591196</v>
          </cell>
        </row>
        <row r="35">
          <cell r="B35">
            <v>42095</v>
          </cell>
          <cell r="C35">
            <v>9029.8202000000001</v>
          </cell>
          <cell r="D35">
            <v>6.7000001110742113E-2</v>
          </cell>
          <cell r="E35">
            <v>0.33688579162300059</v>
          </cell>
          <cell r="F35">
            <v>1.9720285338899703</v>
          </cell>
          <cell r="H35">
            <v>42095</v>
          </cell>
          <cell r="I35">
            <v>1137.3309999999999</v>
          </cell>
          <cell r="J35">
            <v>2.1618412164589929E-2</v>
          </cell>
          <cell r="K35">
            <v>1.0779577347448921</v>
          </cell>
          <cell r="L35">
            <v>1.2884465867745067</v>
          </cell>
        </row>
        <row r="36">
          <cell r="B36">
            <v>42125</v>
          </cell>
          <cell r="C36">
            <v>9490.3410000000003</v>
          </cell>
          <cell r="D36">
            <v>5.0999996655525903E-2</v>
          </cell>
          <cell r="E36">
            <v>0.40506696252459373</v>
          </cell>
          <cell r="F36">
            <v>1.9645516422018583</v>
          </cell>
          <cell r="H36">
            <v>42125</v>
          </cell>
          <cell r="I36">
            <v>1162.0979</v>
          </cell>
          <cell r="J36">
            <v>2.177633424218639E-2</v>
          </cell>
          <cell r="K36">
            <v>1.1014317026756468</v>
          </cell>
          <cell r="L36">
            <v>1.2882680373925435</v>
          </cell>
        </row>
        <row r="37">
          <cell r="B37">
            <v>42156</v>
          </cell>
          <cell r="C37">
            <v>9888.9353220000012</v>
          </cell>
          <cell r="D37">
            <v>4.2000000000000037E-2</v>
          </cell>
          <cell r="E37">
            <v>0.46407977495062669</v>
          </cell>
          <cell r="F37">
            <v>1.959849508065425</v>
          </cell>
          <cell r="H37">
            <v>42156</v>
          </cell>
          <cell r="I37">
            <v>1189.2738999999999</v>
          </cell>
          <cell r="J37">
            <v>2.3385293097939464E-2</v>
          </cell>
          <cell r="K37">
            <v>1.1271890058700793</v>
          </cell>
          <cell r="L37">
            <v>1.2914697058842053</v>
          </cell>
        </row>
        <row r="38">
          <cell r="B38">
            <v>42186</v>
          </cell>
          <cell r="C38">
            <v>10453.59</v>
          </cell>
          <cell r="D38">
            <v>5.7099643148014856E-2</v>
          </cell>
          <cell r="E38">
            <v>0.54767820764053332</v>
          </cell>
          <cell r="F38">
            <v>1.9453110005631675</v>
          </cell>
          <cell r="H38">
            <v>42186</v>
          </cell>
          <cell r="I38">
            <v>1214.4806000000001</v>
          </cell>
          <cell r="J38">
            <v>2.1195033372884309E-2</v>
          </cell>
          <cell r="K38">
            <v>1.151079814467044</v>
          </cell>
          <cell r="L38">
            <v>1.2830165198542718</v>
          </cell>
        </row>
        <row r="39">
          <cell r="B39">
            <v>42217</v>
          </cell>
          <cell r="C39">
            <v>11612.89</v>
          </cell>
          <cell r="D39">
            <v>0.11089970048567044</v>
          </cell>
          <cell r="E39">
            <v>0.71931525731606771</v>
          </cell>
          <cell r="F39">
            <v>2.0769297528852499</v>
          </cell>
          <cell r="H39">
            <v>42217</v>
          </cell>
          <cell r="I39">
            <v>1237.8875</v>
          </cell>
          <cell r="J39">
            <v>1.9273177356641247E-2</v>
          </cell>
          <cell r="K39">
            <v>1.1732647798829168</v>
          </cell>
          <cell r="L39">
            <v>1.2732844250305211</v>
          </cell>
        </row>
        <row r="40">
          <cell r="B40">
            <v>42248</v>
          </cell>
          <cell r="C40">
            <v>12914.695</v>
          </cell>
          <cell r="D40">
            <v>0.11210000266944742</v>
          </cell>
          <cell r="E40">
            <v>0.91205050225082074</v>
          </cell>
          <cell r="F40">
            <v>2.2039633432518526</v>
          </cell>
          <cell r="H40">
            <v>42248</v>
          </cell>
          <cell r="I40">
            <v>1258.4290000000001</v>
          </cell>
          <cell r="J40">
            <v>1.6593995819490948E-2</v>
          </cell>
          <cell r="K40">
            <v>1.1927339307354499</v>
          </cell>
          <cell r="L40">
            <v>1.2655656512640432</v>
          </cell>
        </row>
        <row r="41">
          <cell r="B41">
            <v>42278</v>
          </cell>
          <cell r="C41">
            <v>14348.2261</v>
          </cell>
          <cell r="D41">
            <v>0.11099999651559722</v>
          </cell>
          <cell r="E41">
            <v>1.1242881013383079</v>
          </cell>
          <cell r="F41">
            <v>2.3342261836733194</v>
          </cell>
          <cell r="H41">
            <v>42278</v>
          </cell>
          <cell r="I41">
            <v>1277.0068000000001</v>
          </cell>
          <cell r="J41">
            <v>1.4762692213863504E-2</v>
          </cell>
          <cell r="K41">
            <v>1.210341894647929</v>
          </cell>
          <cell r="L41">
            <v>1.2531911552849646</v>
          </cell>
        </row>
        <row r="42">
          <cell r="B42">
            <v>42309</v>
          </cell>
          <cell r="C42">
            <v>15938.009599999999</v>
          </cell>
          <cell r="D42">
            <v>0.11080000335372464</v>
          </cell>
          <cell r="E42">
            <v>1.3596592300908696</v>
          </cell>
          <cell r="F42">
            <v>2.475282532365322</v>
          </cell>
          <cell r="H42">
            <v>42309</v>
          </cell>
          <cell r="I42">
            <v>1304.5867000000001</v>
          </cell>
          <cell r="J42">
            <v>2.1597300813120057E-2</v>
          </cell>
          <cell r="K42">
            <v>1.236482012633362</v>
          </cell>
          <cell r="L42">
            <v>1.2582969742307875</v>
          </cell>
        </row>
        <row r="43">
          <cell r="B43">
            <v>42339</v>
          </cell>
          <cell r="C43">
            <v>18493.462800000001</v>
          </cell>
          <cell r="D43">
            <v>0.16033703480765893</v>
          </cell>
          <cell r="E43">
            <v>1.7379999942001629</v>
          </cell>
          <cell r="F43">
            <v>2.7379999942001629</v>
          </cell>
          <cell r="H43">
            <v>42339</v>
          </cell>
          <cell r="I43">
            <v>1344.2365107920361</v>
          </cell>
          <cell r="J43">
            <v>3.0392622270360548E-2</v>
          </cell>
          <cell r="K43">
            <v>1.2740619433874227</v>
          </cell>
          <cell r="L43">
            <v>1.2740619433874227</v>
          </cell>
        </row>
        <row r="44">
          <cell r="B44">
            <v>0</v>
          </cell>
          <cell r="C44">
            <v>0</v>
          </cell>
          <cell r="D44">
            <v>0</v>
          </cell>
          <cell r="E44">
            <v>0</v>
          </cell>
          <cell r="F44">
            <v>0</v>
          </cell>
          <cell r="H44">
            <v>0</v>
          </cell>
          <cell r="I44">
            <v>0</v>
          </cell>
          <cell r="J44">
            <v>0</v>
          </cell>
          <cell r="K44">
            <v>0</v>
          </cell>
          <cell r="L44">
            <v>0</v>
          </cell>
        </row>
        <row r="45">
          <cell r="B45">
            <v>41640</v>
          </cell>
          <cell r="C45">
            <v>4061.6618648999997</v>
          </cell>
          <cell r="D45">
            <v>8.2999999999999963E-2</v>
          </cell>
          <cell r="E45">
            <v>1.083</v>
          </cell>
          <cell r="F45">
            <v>1.6343552961302388</v>
          </cell>
          <cell r="H45">
            <v>41640</v>
          </cell>
          <cell r="I45">
            <v>788.11360000000002</v>
          </cell>
          <cell r="J45">
            <v>5.0317482000246549E-2</v>
          </cell>
          <cell r="K45">
            <v>1.0503174820002465</v>
          </cell>
          <cell r="L45">
            <v>1.2987536728172795</v>
          </cell>
        </row>
        <row r="46">
          <cell r="B46">
            <v>41671</v>
          </cell>
          <cell r="C46">
            <v>4169.2959043198498</v>
          </cell>
          <cell r="D46">
            <v>2.6499999999999968E-2</v>
          </cell>
          <cell r="E46">
            <v>1.1116995000000001</v>
          </cell>
          <cell r="F46">
            <v>1.6275355506062248</v>
          </cell>
          <cell r="H46">
            <v>41671</v>
          </cell>
          <cell r="I46">
            <v>828.27790000000005</v>
          </cell>
          <cell r="J46">
            <v>5.0962576968599516E-2</v>
          </cell>
          <cell r="K46">
            <v>1.1038443675181497</v>
          </cell>
          <cell r="L46">
            <v>1.3458339616117552</v>
          </cell>
        </row>
        <row r="47">
          <cell r="B47">
            <v>41699</v>
          </cell>
          <cell r="C47">
            <v>4340.237036396963</v>
          </cell>
          <cell r="D47">
            <v>4.0999999999999925E-2</v>
          </cell>
          <cell r="E47">
            <v>1.1572791794999999</v>
          </cell>
          <cell r="F47">
            <v>1.6940501169443392</v>
          </cell>
          <cell r="H47">
            <v>41699</v>
          </cell>
          <cell r="I47">
            <v>858.02380000000005</v>
          </cell>
          <cell r="J47">
            <v>3.5912946608861684E-2</v>
          </cell>
          <cell r="K47">
            <v>1.1434866713533216</v>
          </cell>
          <cell r="L47">
            <v>1.3728806942167486</v>
          </cell>
        </row>
        <row r="48">
          <cell r="B48">
            <v>41730</v>
          </cell>
          <cell r="C48">
            <v>4578.9500733987961</v>
          </cell>
          <cell r="D48">
            <v>5.4999999999999938E-2</v>
          </cell>
          <cell r="E48">
            <v>1.2209295343725</v>
          </cell>
          <cell r="F48">
            <v>1.7196593698079339</v>
          </cell>
          <cell r="H48">
            <v>41730</v>
          </cell>
          <cell r="I48">
            <v>882.71489999999994</v>
          </cell>
          <cell r="J48">
            <v>2.8776707592493178E-2</v>
          </cell>
          <cell r="K48">
            <v>1.1763924529307697</v>
          </cell>
          <cell r="L48">
            <v>1.391319993153062</v>
          </cell>
        </row>
        <row r="49">
          <cell r="B49">
            <v>41760</v>
          </cell>
          <cell r="C49">
            <v>4830.7923274357299</v>
          </cell>
          <cell r="D49">
            <v>5.4999999999999938E-2</v>
          </cell>
          <cell r="E49">
            <v>1.2880806587629874</v>
          </cell>
          <cell r="F49">
            <v>1.7149771252956403</v>
          </cell>
          <cell r="H49">
            <v>41760</v>
          </cell>
          <cell r="I49">
            <v>902.06219999999996</v>
          </cell>
          <cell r="J49">
            <v>2.1917948819035526E-2</v>
          </cell>
          <cell r="K49">
            <v>1.2021765625052059</v>
          </cell>
          <cell r="L49">
            <v>1.3959934346405967</v>
          </cell>
        </row>
        <row r="50">
          <cell r="B50">
            <v>41791</v>
          </cell>
          <cell r="C50">
            <v>5045.76258600662</v>
          </cell>
          <cell r="D50">
            <v>4.4499999999999984E-2</v>
          </cell>
          <cell r="E50">
            <v>1.3454002480779403</v>
          </cell>
          <cell r="F50">
            <v>1.7166666528333274</v>
          </cell>
          <cell r="H50">
            <v>41791</v>
          </cell>
          <cell r="I50">
            <v>920.86860000000001</v>
          </cell>
          <cell r="J50">
            <v>2.0848229756218695E-2</v>
          </cell>
          <cell r="K50">
            <v>1.2272398156878555</v>
          </cell>
          <cell r="L50">
            <v>1.4047044330316476</v>
          </cell>
        </row>
        <row r="51">
          <cell r="B51">
            <v>41821</v>
          </cell>
          <cell r="C51">
            <v>5373.7371540970498</v>
          </cell>
          <cell r="D51">
            <v>6.4999999999999947E-2</v>
          </cell>
          <cell r="E51">
            <v>1.4328512642030062</v>
          </cell>
          <cell r="F51">
            <v>1.7445133456270241</v>
          </cell>
          <cell r="H51">
            <v>41821</v>
          </cell>
          <cell r="I51">
            <v>946.58219999999994</v>
          </cell>
          <cell r="J51">
            <v>2.7923202072478004E-2</v>
          </cell>
          <cell r="K51">
            <v>1.2615082810526983</v>
          </cell>
          <cell r="L51">
            <v>1.4139585699062251</v>
          </cell>
        </row>
        <row r="52">
          <cell r="B52">
            <v>41852</v>
          </cell>
          <cell r="C52">
            <v>5591.3735088379799</v>
          </cell>
          <cell r="D52">
            <v>4.049999999999998E-2</v>
          </cell>
          <cell r="E52">
            <v>1.490881740403228</v>
          </cell>
          <cell r="F52">
            <v>1.7498414916747971</v>
          </cell>
          <cell r="H52">
            <v>41852</v>
          </cell>
          <cell r="I52">
            <v>972.20029999999997</v>
          </cell>
          <cell r="J52">
            <v>2.706378801545184E-2</v>
          </cell>
          <cell r="K52">
            <v>1.2956494737508455</v>
          </cell>
          <cell r="L52">
            <v>1.4211027999897092</v>
          </cell>
        </row>
        <row r="53">
          <cell r="B53">
            <v>41883</v>
          </cell>
          <cell r="C53">
            <v>5859.7594372622034</v>
          </cell>
          <cell r="D53">
            <v>4.8000000000000043E-2</v>
          </cell>
          <cell r="E53">
            <v>1.562444063942583</v>
          </cell>
          <cell r="F53">
            <v>1.7831245761328847</v>
          </cell>
          <cell r="H53">
            <v>41883</v>
          </cell>
          <cell r="I53">
            <v>994.36090000000002</v>
          </cell>
          <cell r="J53">
            <v>2.2794273978314905E-2</v>
          </cell>
          <cell r="K53">
            <v>1.3251828628353819</v>
          </cell>
          <cell r="L53">
            <v>1.4226251212512269</v>
          </cell>
        </row>
        <row r="54">
          <cell r="B54">
            <v>41913</v>
          </cell>
          <cell r="C54">
            <v>6146.8876496880512</v>
          </cell>
          <cell r="D54">
            <v>4.8999999999999932E-2</v>
          </cell>
          <cell r="E54">
            <v>1.6390038230757695</v>
          </cell>
          <cell r="F54">
            <v>1.768235582672911</v>
          </cell>
          <cell r="H54">
            <v>41913</v>
          </cell>
          <cell r="I54">
            <v>1019.004</v>
          </cell>
          <cell r="J54">
            <v>2.4782852986274806E-2</v>
          </cell>
          <cell r="K54">
            <v>1.358024674904962</v>
          </cell>
          <cell r="L54">
            <v>1.4319160324362137</v>
          </cell>
        </row>
        <row r="55">
          <cell r="B55">
            <v>41944</v>
          </cell>
          <cell r="C55">
            <v>6438.8648130482343</v>
          </cell>
          <cell r="D55">
            <v>4.7500000000000098E-2</v>
          </cell>
          <cell r="E55">
            <v>1.7168565046718687</v>
          </cell>
          <cell r="F55">
            <v>1.7501177360226245</v>
          </cell>
          <cell r="H55">
            <v>41944</v>
          </cell>
          <cell r="I55">
            <v>1036.7876000000001</v>
          </cell>
          <cell r="J55">
            <v>1.7451943270095249E-2</v>
          </cell>
          <cell r="K55">
            <v>1.381724844490793</v>
          </cell>
          <cell r="L55">
            <v>1.4231766429321306</v>
          </cell>
        </row>
        <row r="56">
          <cell r="B56">
            <v>41974</v>
          </cell>
          <cell r="C56">
            <v>6754.3691888875974</v>
          </cell>
          <cell r="D56">
            <v>4.8999999999999932E-2</v>
          </cell>
          <cell r="E56">
            <v>1.8009824734007902</v>
          </cell>
          <cell r="F56">
            <v>1.8009824734007902</v>
          </cell>
          <cell r="H56">
            <v>41974</v>
          </cell>
          <cell r="I56">
            <v>1055.0794000000001</v>
          </cell>
          <cell r="J56">
            <v>1.7642765017637174E-2</v>
          </cell>
          <cell r="K56">
            <v>1.4061022912411751</v>
          </cell>
          <cell r="L56">
            <v>1.4061022912411751</v>
          </cell>
        </row>
        <row r="57">
          <cell r="B57">
            <v>0</v>
          </cell>
          <cell r="C57">
            <v>0</v>
          </cell>
          <cell r="D57">
            <v>0</v>
          </cell>
          <cell r="E57">
            <v>0</v>
          </cell>
          <cell r="F57">
            <v>0</v>
          </cell>
          <cell r="H57">
            <v>0</v>
          </cell>
          <cell r="I57">
            <v>0</v>
          </cell>
          <cell r="J57">
            <v>0</v>
          </cell>
          <cell r="K57">
            <v>0</v>
          </cell>
          <cell r="L57">
            <v>0</v>
          </cell>
        </row>
        <row r="58">
          <cell r="B58">
            <v>41275</v>
          </cell>
          <cell r="C58">
            <v>2485.1768000000002</v>
          </cell>
          <cell r="D58">
            <v>3.5054014938786127E-2</v>
          </cell>
          <cell r="E58">
            <v>1.0350540149387861</v>
          </cell>
          <cell r="F58">
            <v>1.2212418856461313</v>
          </cell>
          <cell r="H58">
            <v>41275</v>
          </cell>
          <cell r="I58">
            <v>606.82299999999998</v>
          </cell>
          <cell r="J58">
            <v>2.261790709999878E-2</v>
          </cell>
          <cell r="K58">
            <v>1.0226179070999988</v>
          </cell>
          <cell r="L58">
            <v>1.247046648010997</v>
          </cell>
        </row>
        <row r="59">
          <cell r="B59">
            <v>41306</v>
          </cell>
          <cell r="C59">
            <v>2561.7233999999999</v>
          </cell>
          <cell r="D59">
            <v>3.0801269350333449E-2</v>
          </cell>
          <cell r="E59">
            <v>1.0669349924450597</v>
          </cell>
          <cell r="F59">
            <v>1.243314231855092</v>
          </cell>
          <cell r="H59">
            <v>41306</v>
          </cell>
          <cell r="I59">
            <v>615.4384</v>
          </cell>
          <cell r="J59">
            <v>1.4197550191736408E-2</v>
          </cell>
          <cell r="K59">
            <v>1.0371365761630194</v>
          </cell>
          <cell r="L59">
            <v>1.2423885235818044</v>
          </cell>
        </row>
        <row r="60">
          <cell r="B60">
            <v>41334</v>
          </cell>
          <cell r="C60">
            <v>2562.0475999999999</v>
          </cell>
          <cell r="D60">
            <v>1.2655542749073767E-4</v>
          </cell>
          <cell r="E60">
            <v>1.0670700188591333</v>
          </cell>
          <cell r="F60">
            <v>1.2345700761867855</v>
          </cell>
          <cell r="H60">
            <v>41334</v>
          </cell>
          <cell r="I60">
            <v>624.98059999999998</v>
          </cell>
          <cell r="J60">
            <v>1.550471988748181E-2</v>
          </cell>
          <cell r="K60">
            <v>1.0532170882614889</v>
          </cell>
          <cell r="L60">
            <v>1.2284824134826688</v>
          </cell>
        </row>
        <row r="61">
          <cell r="B61">
            <v>41365</v>
          </cell>
          <cell r="C61">
            <v>2662.7076000000002</v>
          </cell>
          <cell r="D61">
            <v>3.9288887528865724E-2</v>
          </cell>
          <cell r="E61">
            <v>1.1089940128155145</v>
          </cell>
          <cell r="F61">
            <v>1.2748065676743836</v>
          </cell>
          <cell r="H61">
            <v>41365</v>
          </cell>
          <cell r="I61">
            <v>634.44420000000002</v>
          </cell>
          <cell r="J61">
            <v>1.5142230014819624E-2</v>
          </cell>
          <cell r="K61">
            <v>1.0691651436674832</v>
          </cell>
          <cell r="L61">
            <v>1.2202391725262212</v>
          </cell>
        </row>
        <row r="62">
          <cell r="B62">
            <v>41395</v>
          </cell>
          <cell r="C62">
            <v>2816.8261000000002</v>
          </cell>
          <cell r="D62">
            <v>5.7880369590712855E-2</v>
          </cell>
          <cell r="E62">
            <v>1.1731829961511642</v>
          </cell>
          <cell r="F62">
            <v>1.3389568079200407</v>
          </cell>
          <cell r="H62">
            <v>41395</v>
          </cell>
          <cell r="I62">
            <v>646.17939999999999</v>
          </cell>
          <cell r="J62">
            <v>1.849681973607753E-2</v>
          </cell>
          <cell r="K62">
            <v>1.088941298597998</v>
          </cell>
          <cell r="L62">
            <v>1.226860403631334</v>
          </cell>
        </row>
        <row r="63">
          <cell r="B63">
            <v>41426</v>
          </cell>
          <cell r="C63">
            <v>2939.2791999999999</v>
          </cell>
          <cell r="D63">
            <v>4.3472012702523433E-2</v>
          </cell>
          <cell r="E63">
            <v>1.2241836222622322</v>
          </cell>
          <cell r="F63">
            <v>1.3656444758051833</v>
          </cell>
          <cell r="H63">
            <v>41426</v>
          </cell>
          <cell r="I63">
            <v>655.56039999999996</v>
          </cell>
          <cell r="J63">
            <v>1.4517640147612143E-2</v>
          </cell>
          <cell r="K63">
            <v>1.1047501565129174</v>
          </cell>
          <cell r="L63">
            <v>1.2299126213992959</v>
          </cell>
        </row>
        <row r="64">
          <cell r="B64">
            <v>41456</v>
          </cell>
          <cell r="C64">
            <v>3080.3645999999999</v>
          </cell>
          <cell r="D64">
            <v>4.7999999455648812E-2</v>
          </cell>
          <cell r="E64">
            <v>1.2829444354644335</v>
          </cell>
          <cell r="F64">
            <v>1.4129556087675259</v>
          </cell>
          <cell r="H64">
            <v>41456</v>
          </cell>
          <cell r="I64">
            <v>669.45540000000005</v>
          </cell>
          <cell r="J64">
            <v>2.1195606079928098E-2</v>
          </cell>
          <cell r="K64">
            <v>1.1281660056471041</v>
          </cell>
          <cell r="L64">
            <v>1.2325625882482472</v>
          </cell>
        </row>
        <row r="65">
          <cell r="B65">
            <v>41487</v>
          </cell>
          <cell r="C65">
            <v>3195.36</v>
          </cell>
          <cell r="D65">
            <v>3.7331749624703647E-2</v>
          </cell>
          <cell r="E65">
            <v>1.3308389959115985</v>
          </cell>
          <cell r="F65">
            <v>1.4567855306205073</v>
          </cell>
          <cell r="H65">
            <v>41487</v>
          </cell>
          <cell r="I65">
            <v>684.11680000000001</v>
          </cell>
          <cell r="J65">
            <v>2.190048806836109E-2</v>
          </cell>
          <cell r="K65">
            <v>1.152873391792909</v>
          </cell>
          <cell r="L65">
            <v>1.2332873032755853</v>
          </cell>
        </row>
        <row r="66">
          <cell r="B66">
            <v>41518</v>
          </cell>
          <cell r="C66">
            <v>3286.2311</v>
          </cell>
          <cell r="D66">
            <v>2.8438454509038147E-2</v>
          </cell>
          <cell r="E66">
            <v>1.3686860001556844</v>
          </cell>
          <cell r="F66">
            <v>1.4814144249865573</v>
          </cell>
          <cell r="H66">
            <v>41518</v>
          </cell>
          <cell r="I66">
            <v>698.96199999999999</v>
          </cell>
          <cell r="J66">
            <v>2.169980330844079E-2</v>
          </cell>
          <cell r="K66">
            <v>1.1778905176343504</v>
          </cell>
          <cell r="L66">
            <v>1.2404503203694792</v>
          </cell>
        </row>
        <row r="67">
          <cell r="B67">
            <v>41548</v>
          </cell>
          <cell r="C67">
            <v>3476.2831999999999</v>
          </cell>
          <cell r="D67">
            <v>5.783284687434187E-2</v>
          </cell>
          <cell r="E67">
            <v>1.4478410080217434</v>
          </cell>
          <cell r="F67">
            <v>1.5351015473499179</v>
          </cell>
          <cell r="H67">
            <v>41548</v>
          </cell>
          <cell r="I67">
            <v>711.63670000000002</v>
          </cell>
          <cell r="J67">
            <v>1.8133603829678879E-2</v>
          </cell>
          <cell r="K67">
            <v>1.1992499176358671</v>
          </cell>
          <cell r="L67">
            <v>1.2411008883110406</v>
          </cell>
        </row>
        <row r="68">
          <cell r="B68">
            <v>41579</v>
          </cell>
          <cell r="C68">
            <v>3679.1037999999999</v>
          </cell>
          <cell r="D68">
            <v>5.8344095785981986E-2</v>
          </cell>
          <cell r="E68">
            <v>1.5323139824766367</v>
          </cell>
          <cell r="F68">
            <v>1.5948896823952861</v>
          </cell>
          <cell r="H68">
            <v>41579</v>
          </cell>
          <cell r="I68">
            <v>728.50239999999997</v>
          </cell>
          <cell r="J68">
            <v>2.3699873826068751E-2</v>
          </cell>
          <cell r="K68">
            <v>1.2276719893697605</v>
          </cell>
          <cell r="L68">
            <v>1.2473147294286204</v>
          </cell>
        </row>
        <row r="69">
          <cell r="B69">
            <v>41609</v>
          </cell>
          <cell r="C69">
            <v>3750.3802999999998</v>
          </cell>
          <cell r="D69">
            <v>1.9373332168556967E-2</v>
          </cell>
          <cell r="E69">
            <v>1.562000010245681</v>
          </cell>
          <cell r="F69">
            <v>1.562000010245681</v>
          </cell>
          <cell r="H69">
            <v>41609</v>
          </cell>
          <cell r="I69">
            <v>750.35749999999996</v>
          </cell>
          <cell r="J69">
            <v>3.0000038435014087E-2</v>
          </cell>
          <cell r="K69">
            <v>1.2645021962364433</v>
          </cell>
          <cell r="L69">
            <v>1.2645021962364433</v>
          </cell>
        </row>
        <row r="70">
          <cell r="B70">
            <v>0</v>
          </cell>
          <cell r="C70">
            <v>0</v>
          </cell>
          <cell r="D70">
            <v>0</v>
          </cell>
          <cell r="E70">
            <v>0</v>
          </cell>
          <cell r="F70">
            <v>0</v>
          </cell>
          <cell r="H70">
            <v>0</v>
          </cell>
          <cell r="I70">
            <v>0</v>
          </cell>
          <cell r="J70">
            <v>0</v>
          </cell>
          <cell r="K70">
            <v>0</v>
          </cell>
          <cell r="L70">
            <v>0</v>
          </cell>
        </row>
        <row r="71">
          <cell r="B71">
            <v>40909</v>
          </cell>
          <cell r="C71">
            <v>2034.9586999999999</v>
          </cell>
          <cell r="D71">
            <v>1.7625023022045605E-2</v>
          </cell>
          <cell r="E71">
            <v>1.0176250230220456</v>
          </cell>
          <cell r="F71">
            <v>1.2751097227554433</v>
          </cell>
          <cell r="H71">
            <v>40909</v>
          </cell>
          <cell r="I71">
            <v>486.60809999999998</v>
          </cell>
          <cell r="J71">
            <v>1.6399986214286288E-2</v>
          </cell>
          <cell r="K71">
            <v>1.0163999862142863</v>
          </cell>
          <cell r="L71">
            <v>1.2066441691366585</v>
          </cell>
        </row>
        <row r="72">
          <cell r="B72">
            <v>40940</v>
          </cell>
          <cell r="C72">
            <v>2060.3989999999999</v>
          </cell>
          <cell r="D72">
            <v>1.2501629639952938E-2</v>
          </cell>
          <cell r="E72">
            <v>1.0303469941722156</v>
          </cell>
          <cell r="F72">
            <v>1.2452901940360579</v>
          </cell>
          <cell r="H72">
            <v>40940</v>
          </cell>
          <cell r="I72">
            <v>495.36709999999999</v>
          </cell>
          <cell r="J72">
            <v>1.8000111383267292E-2</v>
          </cell>
          <cell r="K72">
            <v>1.0346952991760947</v>
          </cell>
          <cell r="L72">
            <v>1.2137982794969631</v>
          </cell>
        </row>
        <row r="73">
          <cell r="B73">
            <v>40969</v>
          </cell>
          <cell r="C73">
            <v>2075.2548999999999</v>
          </cell>
          <cell r="D73">
            <v>7.2102054019633766E-3</v>
          </cell>
          <cell r="E73">
            <v>1.0377760076354929</v>
          </cell>
          <cell r="F73">
            <v>1.2451582194708506</v>
          </cell>
          <cell r="H73">
            <v>40969</v>
          </cell>
          <cell r="I73">
            <v>508.74200000000002</v>
          </cell>
          <cell r="J73">
            <v>2.6999976381152591E-2</v>
          </cell>
          <cell r="K73">
            <v>1.0626320478155389</v>
          </cell>
          <cell r="L73">
            <v>1.218544296308645</v>
          </cell>
        </row>
        <row r="74">
          <cell r="B74">
            <v>41000</v>
          </cell>
          <cell r="C74">
            <v>2088.7150000000001</v>
          </cell>
          <cell r="D74">
            <v>6.4859984187968234E-3</v>
          </cell>
          <cell r="E74">
            <v>1.044507021180082</v>
          </cell>
          <cell r="F74">
            <v>1.2393487647869172</v>
          </cell>
          <cell r="H74">
            <v>41000</v>
          </cell>
          <cell r="I74">
            <v>519.93430000000001</v>
          </cell>
          <cell r="J74">
            <v>2.1999952824810931E-2</v>
          </cell>
          <cell r="K74">
            <v>1.0860099027376129</v>
          </cell>
          <cell r="L74">
            <v>1.2185442274953315</v>
          </cell>
        </row>
        <row r="75">
          <cell r="B75">
            <v>41030</v>
          </cell>
          <cell r="C75">
            <v>2103.7467999999999</v>
          </cell>
          <cell r="D75">
            <v>7.1966735528781189E-3</v>
          </cell>
          <cell r="E75">
            <v>1.0520239972352041</v>
          </cell>
          <cell r="F75">
            <v>1.2301205780204323</v>
          </cell>
          <cell r="H75">
            <v>41030</v>
          </cell>
          <cell r="I75">
            <v>526.69349999999997</v>
          </cell>
          <cell r="J75">
            <v>1.3000104051607897E-2</v>
          </cell>
          <cell r="K75">
            <v>1.1001281444742785</v>
          </cell>
          <cell r="L75">
            <v>1.2197484975857158</v>
          </cell>
        </row>
        <row r="76">
          <cell r="B76">
            <v>41061</v>
          </cell>
          <cell r="C76">
            <v>2152.3018999999999</v>
          </cell>
          <cell r="D76">
            <v>2.3080296545192613E-2</v>
          </cell>
          <cell r="E76">
            <v>1.0763050230640516</v>
          </cell>
          <cell r="F76">
            <v>1.2141534526594524</v>
          </cell>
          <cell r="H76">
            <v>41061</v>
          </cell>
          <cell r="I76">
            <v>533.01379999999995</v>
          </cell>
          <cell r="J76">
            <v>1.1999958229976126E-2</v>
          </cell>
          <cell r="K76">
            <v>1.1133296362555911</v>
          </cell>
          <cell r="L76">
            <v>1.2209547985831792</v>
          </cell>
        </row>
        <row r="77">
          <cell r="B77">
            <v>41091</v>
          </cell>
          <cell r="C77">
            <v>2180.0859</v>
          </cell>
          <cell r="D77">
            <v>1.2908969694260808E-2</v>
          </cell>
          <cell r="E77">
            <v>1.0901990119885663</v>
          </cell>
          <cell r="F77">
            <v>1.2007757917716502</v>
          </cell>
          <cell r="H77">
            <v>41091</v>
          </cell>
          <cell r="I77">
            <v>543.14110000000005</v>
          </cell>
          <cell r="J77">
            <v>1.9000070917488676E-2</v>
          </cell>
          <cell r="K77">
            <v>1.1344829782989891</v>
          </cell>
          <cell r="L77">
            <v>1.2257665934256399</v>
          </cell>
        </row>
        <row r="78">
          <cell r="B78">
            <v>41122</v>
          </cell>
          <cell r="C78">
            <v>2193.4319999999998</v>
          </cell>
          <cell r="D78">
            <v>6.1218229978918792E-3</v>
          </cell>
          <cell r="E78">
            <v>1.0968730173724368</v>
          </cell>
          <cell r="F78">
            <v>1.1743902284277208</v>
          </cell>
          <cell r="H78">
            <v>41122</v>
          </cell>
          <cell r="I78">
            <v>554.71</v>
          </cell>
          <cell r="J78">
            <v>2.1299990002597857E-2</v>
          </cell>
          <cell r="K78">
            <v>1.158647454394875</v>
          </cell>
          <cell r="L78">
            <v>1.2297402450568526</v>
          </cell>
        </row>
        <row r="79">
          <cell r="B79">
            <v>41153</v>
          </cell>
          <cell r="C79">
            <v>2218.3063999999999</v>
          </cell>
          <cell r="D79">
            <v>1.1340401708373138E-2</v>
          </cell>
          <cell r="E79">
            <v>1.1093119980125155</v>
          </cell>
          <cell r="F79">
            <v>1.1677134454316758</v>
          </cell>
          <cell r="H79">
            <v>41153</v>
          </cell>
          <cell r="I79">
            <v>563.47439999999995</v>
          </cell>
          <cell r="J79">
            <v>1.5799967550611971E-2</v>
          </cell>
          <cell r="K79">
            <v>1.1769540465769133</v>
          </cell>
          <cell r="L79">
            <v>1.2282890322648148</v>
          </cell>
        </row>
        <row r="80">
          <cell r="B80">
            <v>41183</v>
          </cell>
          <cell r="C80">
            <v>2264.5297999999998</v>
          </cell>
          <cell r="D80">
            <v>2.0837247730971731E-2</v>
          </cell>
          <cell r="E80">
            <v>1.1324270069260414</v>
          </cell>
          <cell r="F80">
            <v>1.1796628693430518</v>
          </cell>
          <cell r="H80">
            <v>41183</v>
          </cell>
          <cell r="I80">
            <v>573.39149999999995</v>
          </cell>
          <cell r="J80">
            <v>1.759991225865809E-2</v>
          </cell>
          <cell r="K80">
            <v>1.1976683345291395</v>
          </cell>
          <cell r="L80">
            <v>1.2338665893713319</v>
          </cell>
        </row>
        <row r="81">
          <cell r="B81">
            <v>41214</v>
          </cell>
          <cell r="C81">
            <v>2306.8076999999998</v>
          </cell>
          <cell r="D81">
            <v>1.8669615211069468E-2</v>
          </cell>
          <cell r="E81">
            <v>1.1535689833999736</v>
          </cell>
          <cell r="F81">
            <v>1.1775797987850161</v>
          </cell>
          <cell r="H81">
            <v>41214</v>
          </cell>
          <cell r="I81">
            <v>584.0566</v>
          </cell>
          <cell r="J81">
            <v>1.8600031566565089E-2</v>
          </cell>
          <cell r="K81">
            <v>1.2199450033576567</v>
          </cell>
          <cell r="L81">
            <v>1.2394639328666128</v>
          </cell>
        </row>
        <row r="82">
          <cell r="B82">
            <v>41244</v>
          </cell>
          <cell r="C82">
            <v>2401.0117</v>
          </cell>
          <cell r="D82">
            <v>4.0837387529095048E-2</v>
          </cell>
          <cell r="E82">
            <v>1.2006777270166225</v>
          </cell>
          <cell r="F82">
            <v>1.2006777270166225</v>
          </cell>
          <cell r="H82">
            <v>41244</v>
          </cell>
          <cell r="I82">
            <v>593.40150000000006</v>
          </cell>
          <cell r="J82">
            <v>1.5999990411888154E-2</v>
          </cell>
          <cell r="K82">
            <v>1.2394641117144103</v>
          </cell>
          <cell r="L82">
            <v>1.2394641117144103</v>
          </cell>
        </row>
        <row r="83">
          <cell r="B83">
            <v>0</v>
          </cell>
          <cell r="C83">
            <v>0</v>
          </cell>
          <cell r="D83">
            <v>0</v>
          </cell>
          <cell r="E83">
            <v>0</v>
          </cell>
          <cell r="F83">
            <v>0</v>
          </cell>
          <cell r="H83">
            <v>0</v>
          </cell>
          <cell r="I83">
            <v>0</v>
          </cell>
          <cell r="J83">
            <v>0</v>
          </cell>
          <cell r="K83">
            <v>0</v>
          </cell>
          <cell r="L83">
            <v>0</v>
          </cell>
        </row>
        <row r="84">
          <cell r="B84">
            <v>40544</v>
          </cell>
          <cell r="C84">
            <v>1595.9087</v>
          </cell>
          <cell r="D84">
            <v>1.8092916117613544E-2</v>
          </cell>
          <cell r="E84">
            <v>1.0180929161176135</v>
          </cell>
          <cell r="F84">
            <v>1.2734933057979179</v>
          </cell>
          <cell r="H84">
            <v>40544</v>
          </cell>
          <cell r="I84">
            <v>403.27390000000003</v>
          </cell>
          <cell r="J84">
            <v>2.100008785270524E-2</v>
          </cell>
          <cell r="K84">
            <v>1.0210000878527052</v>
          </cell>
          <cell r="L84">
            <v>1.2352741533474789</v>
          </cell>
        </row>
        <row r="85">
          <cell r="B85">
            <v>40575</v>
          </cell>
          <cell r="C85">
            <v>1654.5533</v>
          </cell>
          <cell r="D85">
            <v>3.674683896390829E-2</v>
          </cell>
          <cell r="E85">
            <v>1.0555046125564831</v>
          </cell>
          <cell r="F85">
            <v>1.2980870445828623</v>
          </cell>
          <cell r="H85">
            <v>40575</v>
          </cell>
          <cell r="I85">
            <v>408.11320000000001</v>
          </cell>
          <cell r="J85">
            <v>1.2000032732095933E-2</v>
          </cell>
          <cell r="K85">
            <v>1.0332521223264104</v>
          </cell>
          <cell r="L85">
            <v>1.2160482184322632</v>
          </cell>
        </row>
        <row r="86">
          <cell r="B86">
            <v>40603</v>
          </cell>
          <cell r="C86">
            <v>1666.6596</v>
          </cell>
          <cell r="D86">
            <v>7.3169598102400535E-3</v>
          </cell>
          <cell r="E86">
            <v>1.0632276973860819</v>
          </cell>
          <cell r="F86">
            <v>1.2874803005022661</v>
          </cell>
          <cell r="H86">
            <v>40603</v>
          </cell>
          <cell r="I86">
            <v>417.49979999999999</v>
          </cell>
          <cell r="J86">
            <v>2.2999991178918044E-2</v>
          </cell>
          <cell r="K86">
            <v>1.0570169120255162</v>
          </cell>
          <cell r="L86">
            <v>1.2054431196594151</v>
          </cell>
        </row>
        <row r="87">
          <cell r="B87">
            <v>40634</v>
          </cell>
          <cell r="C87">
            <v>1685.3326999999999</v>
          </cell>
          <cell r="D87">
            <v>1.1203907504567789E-2</v>
          </cell>
          <cell r="E87">
            <v>1.0751400021638902</v>
          </cell>
          <cell r="F87">
            <v>1.2710863078234813</v>
          </cell>
          <cell r="H87">
            <v>40634</v>
          </cell>
          <cell r="I87">
            <v>426.6848</v>
          </cell>
          <cell r="J87">
            <v>2.2000010538927306E-2</v>
          </cell>
          <cell r="K87">
            <v>1.0802712952299018</v>
          </cell>
          <cell r="L87">
            <v>1.21108378404077</v>
          </cell>
        </row>
        <row r="88">
          <cell r="B88">
            <v>40664</v>
          </cell>
          <cell r="C88">
            <v>1710.1956</v>
          </cell>
          <cell r="D88">
            <v>1.4752517410953958E-2</v>
          </cell>
          <cell r="E88">
            <v>1.0910010237650261</v>
          </cell>
          <cell r="F88">
            <v>1.1850772186993499</v>
          </cell>
          <cell r="H88">
            <v>40664</v>
          </cell>
          <cell r="I88">
            <v>431.80500000000001</v>
          </cell>
          <cell r="J88">
            <v>1.199995875175297E-2</v>
          </cell>
          <cell r="K88">
            <v>1.0932345062133635</v>
          </cell>
          <cell r="L88">
            <v>1.2136018515786056</v>
          </cell>
        </row>
        <row r="89">
          <cell r="B89">
            <v>40695</v>
          </cell>
          <cell r="C89">
            <v>1772.6769999999999</v>
          </cell>
          <cell r="D89">
            <v>3.6534651358008263E-2</v>
          </cell>
          <cell r="E89">
            <v>1.1308603657995115</v>
          </cell>
          <cell r="F89">
            <v>1.2267465638955228</v>
          </cell>
          <cell r="H89">
            <v>40695</v>
          </cell>
          <cell r="I89">
            <v>436.55489999999998</v>
          </cell>
          <cell r="J89">
            <v>1.1000104213707562E-2</v>
          </cell>
          <cell r="K89">
            <v>1.1052601997117315</v>
          </cell>
          <cell r="L89">
            <v>1.214924070532988</v>
          </cell>
        </row>
        <row r="90">
          <cell r="B90">
            <v>40725</v>
          </cell>
          <cell r="C90">
            <v>1815.5645</v>
          </cell>
          <cell r="D90">
            <v>2.4193634824618337E-2</v>
          </cell>
          <cell r="E90">
            <v>1.1582199885272992</v>
          </cell>
          <cell r="F90">
            <v>1.2339898814385493</v>
          </cell>
          <cell r="H90">
            <v>40725</v>
          </cell>
          <cell r="I90">
            <v>443.10320000000002</v>
          </cell>
          <cell r="J90">
            <v>1.4999946169428124E-2</v>
          </cell>
          <cell r="K90">
            <v>1.1218390432106189</v>
          </cell>
          <cell r="L90">
            <v>1.2154555676158454</v>
          </cell>
        </row>
        <row r="91">
          <cell r="B91">
            <v>40756</v>
          </cell>
          <cell r="C91">
            <v>1867.7199000000001</v>
          </cell>
          <cell r="D91">
            <v>2.8726822979850075E-2</v>
          </cell>
          <cell r="E91">
            <v>1.191491969109447</v>
          </cell>
          <cell r="F91">
            <v>1.2667013818407131</v>
          </cell>
          <cell r="H91">
            <v>40756</v>
          </cell>
          <cell r="I91">
            <v>451.07900000000001</v>
          </cell>
          <cell r="J91">
            <v>1.7999870007709307E-2</v>
          </cell>
          <cell r="K91">
            <v>1.1420320001579829</v>
          </cell>
          <cell r="L91">
            <v>1.2135958115408623</v>
          </cell>
        </row>
        <row r="92">
          <cell r="B92">
            <v>40787</v>
          </cell>
          <cell r="C92">
            <v>1899.701</v>
          </cell>
          <cell r="D92">
            <v>1.7123070755952208E-2</v>
          </cell>
          <cell r="E92">
            <v>1.2118939704016569</v>
          </cell>
          <cell r="F92">
            <v>1.2656966084785439</v>
          </cell>
          <cell r="H92">
            <v>40787</v>
          </cell>
          <cell r="I92">
            <v>458.74740000000003</v>
          </cell>
          <cell r="J92">
            <v>1.7000126363674761E-2</v>
          </cell>
          <cell r="K92">
            <v>1.1614466884720287</v>
          </cell>
          <cell r="L92">
            <v>1.2201225209430067</v>
          </cell>
        </row>
        <row r="93">
          <cell r="B93">
            <v>40817</v>
          </cell>
          <cell r="C93">
            <v>1919.6415</v>
          </cell>
          <cell r="D93">
            <v>1.0496651841526594E-2</v>
          </cell>
          <cell r="E93">
            <v>1.2246147994778083</v>
          </cell>
          <cell r="F93">
            <v>1.2647999345343799</v>
          </cell>
          <cell r="H93">
            <v>40817</v>
          </cell>
          <cell r="I93">
            <v>464.71109999999999</v>
          </cell>
          <cell r="J93">
            <v>1.2999964686448262E-2</v>
          </cell>
          <cell r="K93">
            <v>1.1765454544073575</v>
          </cell>
          <cell r="L93">
            <v>1.2082456702314306</v>
          </cell>
        </row>
        <row r="94">
          <cell r="B94">
            <v>40848</v>
          </cell>
          <cell r="C94">
            <v>1958.9395999999999</v>
          </cell>
          <cell r="D94">
            <v>2.0471582845025926E-2</v>
          </cell>
          <cell r="E94">
            <v>1.2496846027985633</v>
          </cell>
          <cell r="F94">
            <v>1.2714665413550914</v>
          </cell>
          <cell r="H94">
            <v>40848</v>
          </cell>
          <cell r="I94">
            <v>471.21710000000002</v>
          </cell>
          <cell r="J94">
            <v>1.4000095973605964E-2</v>
          </cell>
          <cell r="K94">
            <v>1.1930172036863704</v>
          </cell>
          <cell r="L94">
            <v>1.2070948060175284</v>
          </cell>
        </row>
        <row r="95">
          <cell r="B95">
            <v>40878</v>
          </cell>
          <cell r="C95">
            <v>1999.7137</v>
          </cell>
          <cell r="D95">
            <v>2.0814373245606976E-2</v>
          </cell>
          <cell r="E95">
            <v>1.2756960045605006</v>
          </cell>
          <cell r="F95">
            <v>1.2756960045605006</v>
          </cell>
          <cell r="H95">
            <v>40878</v>
          </cell>
          <cell r="I95">
            <v>478.75650000000002</v>
          </cell>
          <cell r="J95">
            <v>1.5999843808724323E-2</v>
          </cell>
          <cell r="K95">
            <v>1.2121052926064733</v>
          </cell>
          <cell r="L95">
            <v>1.2121052926064733</v>
          </cell>
        </row>
        <row r="96">
          <cell r="B96">
            <v>0</v>
          </cell>
          <cell r="C96">
            <v>0</v>
          </cell>
          <cell r="D96">
            <v>0</v>
          </cell>
          <cell r="E96">
            <v>0</v>
          </cell>
          <cell r="F96">
            <v>0</v>
          </cell>
          <cell r="H96">
            <v>0</v>
          </cell>
          <cell r="I96">
            <v>0</v>
          </cell>
          <cell r="J96">
            <v>0</v>
          </cell>
          <cell r="K96">
            <v>0</v>
          </cell>
          <cell r="L96">
            <v>0</v>
          </cell>
        </row>
        <row r="97">
          <cell r="B97">
            <v>40179</v>
          </cell>
          <cell r="C97">
            <v>1253.174</v>
          </cell>
          <cell r="D97">
            <v>1.6770159172618149E-2</v>
          </cell>
          <cell r="E97">
            <v>1.0167701591726181</v>
          </cell>
          <cell r="F97">
            <v>1.2393228322971146</v>
          </cell>
          <cell r="H97">
            <v>40179</v>
          </cell>
          <cell r="I97">
            <v>326.46510000000001</v>
          </cell>
          <cell r="J97">
            <v>1.6000000000000014E-2</v>
          </cell>
          <cell r="K97">
            <v>1.016</v>
          </cell>
          <cell r="L97">
            <v>1.1720661058686555</v>
          </cell>
        </row>
        <row r="98">
          <cell r="B98">
            <v>40210</v>
          </cell>
          <cell r="C98">
            <v>1274.6088999999899</v>
          </cell>
          <cell r="D98">
            <v>1.7104488283342878E-2</v>
          </cell>
          <cell r="E98">
            <v>1.034161492447039</v>
          </cell>
          <cell r="F98">
            <v>1.2322791261919941</v>
          </cell>
          <cell r="H98">
            <v>40210</v>
          </cell>
          <cell r="I98">
            <v>335.60610000000003</v>
          </cell>
          <cell r="J98">
            <v>2.7999930160988118E-2</v>
          </cell>
          <cell r="K98">
            <v>1.044448</v>
          </cell>
          <cell r="L98">
            <v>1.1965083980466511</v>
          </cell>
        </row>
        <row r="99">
          <cell r="B99">
            <v>40238</v>
          </cell>
          <cell r="C99">
            <v>1294.5127</v>
          </cell>
          <cell r="D99">
            <v>1.5615613542326656E-2</v>
          </cell>
          <cell r="E99">
            <v>1.0503105586534478</v>
          </cell>
          <cell r="F99">
            <v>1.2520671236803855</v>
          </cell>
          <cell r="H99">
            <v>40238</v>
          </cell>
          <cell r="I99">
            <v>346.34550000000002</v>
          </cell>
          <cell r="J99">
            <v>3.200001430248145E-2</v>
          </cell>
          <cell r="K99">
            <v>1.0778703359999999</v>
          </cell>
          <cell r="L99">
            <v>1.2105849674354352</v>
          </cell>
        </row>
        <row r="100">
          <cell r="B100">
            <v>40269</v>
          </cell>
          <cell r="C100">
            <v>1325.8995</v>
          </cell>
          <cell r="D100">
            <v>2.4246034820670337E-2</v>
          </cell>
          <cell r="E100">
            <v>1.0757764250310771</v>
          </cell>
          <cell r="F100">
            <v>1.2674694135301432</v>
          </cell>
          <cell r="H100">
            <v>40269</v>
          </cell>
          <cell r="I100">
            <v>352.31650000000002</v>
          </cell>
          <cell r="J100">
            <v>1.7240010336499356E-2</v>
          </cell>
          <cell r="K100">
            <v>1.09645282059264</v>
          </cell>
          <cell r="L100">
            <v>1.2108706512035614</v>
          </cell>
        </row>
        <row r="101">
          <cell r="B101">
            <v>40299</v>
          </cell>
          <cell r="C101">
            <v>1443.1089999999999</v>
          </cell>
          <cell r="D101">
            <v>8.8399988083561309E-2</v>
          </cell>
          <cell r="E101">
            <v>1.1708750481844004</v>
          </cell>
          <cell r="F101">
            <v>1.354826573819776</v>
          </cell>
          <cell r="H101">
            <v>40299</v>
          </cell>
          <cell r="I101">
            <v>355.80450000000002</v>
          </cell>
          <cell r="J101">
            <v>9.9001891764933792E-3</v>
          </cell>
          <cell r="K101">
            <v>1.1073077035165071</v>
          </cell>
          <cell r="L101">
            <v>1.2131530462802349</v>
          </cell>
        </row>
        <row r="102">
          <cell r="B102">
            <v>40330</v>
          </cell>
          <cell r="C102">
            <v>1445.0229999999999</v>
          </cell>
          <cell r="D102">
            <v>1.326303141342855E-3</v>
          </cell>
          <cell r="E102">
            <v>1.1724279834389273</v>
          </cell>
          <cell r="F102">
            <v>1.329967021024373</v>
          </cell>
          <cell r="H102">
            <v>40330</v>
          </cell>
          <cell r="I102">
            <v>359.32690000000002</v>
          </cell>
          <cell r="J102">
            <v>9.8998185801473237E-3</v>
          </cell>
          <cell r="K102">
            <v>1.1182700497813205</v>
          </cell>
          <cell r="L102">
            <v>1.2166467342983212</v>
          </cell>
        </row>
        <row r="103">
          <cell r="B103">
            <v>40360</v>
          </cell>
          <cell r="C103">
            <v>1471.2961</v>
          </cell>
          <cell r="D103">
            <v>1.8181786725885996E-2</v>
          </cell>
          <cell r="E103">
            <v>1.1937448189852746</v>
          </cell>
          <cell r="F103">
            <v>1.3308008171197458</v>
          </cell>
          <cell r="H103">
            <v>40360</v>
          </cell>
          <cell r="I103">
            <v>364.5573</v>
          </cell>
          <cell r="J103">
            <v>1.4556104761430211E-2</v>
          </cell>
          <cell r="K103">
            <v>1.1345475886259373</v>
          </cell>
          <cell r="L103">
            <v>1.2282151683211617</v>
          </cell>
        </row>
        <row r="104">
          <cell r="B104">
            <v>40391</v>
          </cell>
          <cell r="C104">
            <v>1474.4753000000001</v>
          </cell>
          <cell r="D104">
            <v>2.1608158955903622E-3</v>
          </cell>
          <cell r="E104">
            <v>1.1963242817654165</v>
          </cell>
          <cell r="F104">
            <v>1.3066424509357446</v>
          </cell>
          <cell r="H104">
            <v>40391</v>
          </cell>
          <cell r="I104">
            <v>371.68799999999999</v>
          </cell>
          <cell r="J104">
            <v>1.9559888116353674E-2</v>
          </cell>
          <cell r="K104">
            <v>1.1567393394594607</v>
          </cell>
          <cell r="L104">
            <v>1.2313068407212622</v>
          </cell>
        </row>
        <row r="105">
          <cell r="B105">
            <v>40422</v>
          </cell>
          <cell r="C105">
            <v>1500.9133999999999</v>
          </cell>
          <cell r="D105">
            <v>1.7930513993689612E-2</v>
          </cell>
          <cell r="E105">
            <v>1.2177749910406022</v>
          </cell>
          <cell r="F105">
            <v>1.2888417135490926</v>
          </cell>
          <cell r="H105">
            <v>40422</v>
          </cell>
          <cell r="I105">
            <v>375.98469999999998</v>
          </cell>
          <cell r="J105">
            <v>1.1559964271109058E-2</v>
          </cell>
          <cell r="K105">
            <v>1.1701112462236121</v>
          </cell>
          <cell r="L105">
            <v>1.2283439327416172</v>
          </cell>
        </row>
        <row r="106">
          <cell r="B106">
            <v>40452</v>
          </cell>
          <cell r="C106">
            <v>1517.7431999999999</v>
          </cell>
          <cell r="D106">
            <v>1.1213038673650422E-2</v>
          </cell>
          <cell r="E106">
            <v>1.2314299491109446</v>
          </cell>
          <cell r="F106">
            <v>1.2713624400618297</v>
          </cell>
          <cell r="H106">
            <v>40452</v>
          </cell>
          <cell r="I106">
            <v>384.6164</v>
          </cell>
          <cell r="J106">
            <v>2.2957583114419311E-2</v>
          </cell>
          <cell r="K106">
            <v>1.1969740297290834</v>
          </cell>
          <cell r="L106">
            <v>1.2379739811693937</v>
          </cell>
        </row>
        <row r="107">
          <cell r="B107">
            <v>40483</v>
          </cell>
          <cell r="C107">
            <v>1540.693</v>
          </cell>
          <cell r="D107">
            <v>1.5121003342331019E-2</v>
          </cell>
          <cell r="E107">
            <v>1.2500504054872976</v>
          </cell>
          <cell r="F107">
            <v>1.2668987063546191</v>
          </cell>
          <cell r="H107">
            <v>40483</v>
          </cell>
          <cell r="I107">
            <v>390.37290000000002</v>
          </cell>
          <cell r="J107">
            <v>1.4966860487488409E-2</v>
          </cell>
          <cell r="K107">
            <v>1.2148891400320385</v>
          </cell>
          <cell r="L107">
            <v>1.2428315902527756</v>
          </cell>
        </row>
        <row r="108">
          <cell r="B108">
            <v>40513</v>
          </cell>
          <cell r="C108">
            <v>1567.5472</v>
          </cell>
          <cell r="D108">
            <v>1.7429948730863343E-2</v>
          </cell>
          <cell r="E108">
            <v>1.271838719965936</v>
          </cell>
          <cell r="F108">
            <v>1.271838719965936</v>
          </cell>
          <cell r="H108">
            <v>40513</v>
          </cell>
          <cell r="I108">
            <v>394.97930000000002</v>
          </cell>
          <cell r="J108">
            <v>1.1799999436436392E-2</v>
          </cell>
          <cell r="K108">
            <v>1.2292248318844166</v>
          </cell>
          <cell r="L108">
            <v>1.2292248318844166</v>
          </cell>
        </row>
        <row r="109">
          <cell r="B109">
            <v>0</v>
          </cell>
          <cell r="C109">
            <v>0</v>
          </cell>
          <cell r="D109">
            <v>0</v>
          </cell>
          <cell r="E109">
            <v>0</v>
          </cell>
          <cell r="F109">
            <v>0</v>
          </cell>
          <cell r="H109">
            <v>0</v>
          </cell>
          <cell r="I109">
            <v>0</v>
          </cell>
          <cell r="J109">
            <v>0</v>
          </cell>
          <cell r="K109">
            <v>0</v>
          </cell>
          <cell r="L109">
            <v>0</v>
          </cell>
        </row>
        <row r="110">
          <cell r="B110">
            <v>39814</v>
          </cell>
          <cell r="C110">
            <v>1011.1763999999999</v>
          </cell>
          <cell r="D110">
            <v>2.6000048703670453E-2</v>
          </cell>
          <cell r="E110">
            <v>1.0260000487036705</v>
          </cell>
          <cell r="F110">
            <v>1.3002305159857377</v>
          </cell>
          <cell r="H110">
            <v>39814</v>
          </cell>
          <cell r="I110">
            <v>278.53809999999999</v>
          </cell>
          <cell r="J110">
            <v>1.7000000000000001E-4</v>
          </cell>
          <cell r="K110">
            <v>1.7000000000000001E-4</v>
          </cell>
          <cell r="L110">
            <v>1.19702258555429</v>
          </cell>
        </row>
        <row r="111">
          <cell r="B111">
            <v>0</v>
          </cell>
          <cell r="C111">
            <v>0</v>
          </cell>
          <cell r="D111">
            <v>0</v>
          </cell>
          <cell r="E111">
            <v>0</v>
          </cell>
          <cell r="F111">
            <v>0</v>
          </cell>
          <cell r="H111">
            <v>0</v>
          </cell>
          <cell r="I111">
            <v>0</v>
          </cell>
          <cell r="J111">
            <v>0</v>
          </cell>
          <cell r="K111">
            <v>0</v>
          </cell>
          <cell r="L111">
            <v>0</v>
          </cell>
        </row>
        <row r="112">
          <cell r="C112">
            <v>0</v>
          </cell>
          <cell r="D112">
            <v>0</v>
          </cell>
          <cell r="E112">
            <v>0</v>
          </cell>
          <cell r="F112">
            <v>0</v>
          </cell>
          <cell r="H112">
            <v>0</v>
          </cell>
          <cell r="I112">
            <v>0</v>
          </cell>
          <cell r="J112">
            <v>0</v>
          </cell>
          <cell r="K112">
            <v>0</v>
          </cell>
          <cell r="L112">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 Resumen"/>
      <sheetName val="(+) Financial ratios"/>
      <sheetName val="ACTUAL YTD"/>
      <sheetName val="ACTUAL"/>
      <sheetName val="Retrieve Actual BPC"/>
      <sheetName val="(1) Consolidado Q"/>
      <sheetName val="(2) Reported Consolidated YTD"/>
      <sheetName val="(3) Comparable Consolidated Q"/>
      <sheetName val="(4) Comparable Consolidated YTD"/>
      <sheetName val="(2) Consolidado YTD"/>
      <sheetName val="(3) Division MX-CAM "/>
      <sheetName val="(6) Comparable SA Division"/>
      <sheetName val="(4) Division SA"/>
      <sheetName val="(5) Venezuela"/>
      <sheetName val="(9) Balance  (2)"/>
      <sheetName val="."/>
      <sheetName val="(11) Comparable Asia Division"/>
      <sheetName val="Vol y Trans T"/>
      <sheetName val="YTD"/>
      <sheetName val="Vol y Trans Acum"/>
      <sheetName val="1Q18"/>
      <sheetName val="YTD (2)"/>
      <sheetName val="(12) Macroeconomicos (2)"/>
      <sheetName val="Vol y Trans T  delta Total"/>
      <sheetName val="Vol y Trans T Acum delta total"/>
      <sheetName val="Diferencias Volumen y Trans"/>
      <sheetName val="Diferencias Vol y YTD"/>
      <sheetName val="INDIC INF"/>
      <sheetName val="Hoja1"/>
      <sheetName val="EPMFormattingSheet (2)"/>
      <sheetName val="PR"/>
      <sheetName val="EPMFormattingSheet (3)"/>
      <sheetName val="Back Macroeconomicos"/>
      <sheetName val="ACTUAL (2)"/>
      <sheetName val="EPMFormattingSheet"/>
      <sheetName val="%"/>
      <sheetName val="1Q18 Deltas"/>
    </sheetNames>
    <sheetDataSet>
      <sheetData sheetId="0"/>
      <sheetData sheetId="1"/>
      <sheetData sheetId="2"/>
      <sheetData sheetId="3"/>
      <sheetData sheetId="4">
        <row r="11">
          <cell r="B11">
            <v>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5">
          <cell r="L15">
            <v>316.10027707777664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control" Target="../activeX/activeX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5.emf"/><Relationship Id="rId4" Type="http://schemas.openxmlformats.org/officeDocument/2006/relationships/control" Target="../activeX/activeX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control" Target="../activeX/activeX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7.emf"/><Relationship Id="rId4" Type="http://schemas.openxmlformats.org/officeDocument/2006/relationships/control" Target="../activeX/activeX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8.emf"/><Relationship Id="rId4" Type="http://schemas.openxmlformats.org/officeDocument/2006/relationships/control" Target="../activeX/activeX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9.emf"/><Relationship Id="rId4" Type="http://schemas.openxmlformats.org/officeDocument/2006/relationships/control" Target="../activeX/activeX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pageSetUpPr fitToPage="1"/>
  </sheetPr>
  <dimension ref="A1:XFC38"/>
  <sheetViews>
    <sheetView showGridLines="0" tabSelected="1" zoomScale="115" zoomScaleNormal="115" workbookViewId="0">
      <selection activeCell="A14" sqref="A14:I14"/>
    </sheetView>
  </sheetViews>
  <sheetFormatPr baseColWidth="10" defaultColWidth="0" defaultRowHeight="0" customHeight="1" zeroHeight="1"/>
  <cols>
    <col min="1" max="1" width="47.140625" style="232" customWidth="1"/>
    <col min="2" max="3" width="9.5703125" style="232" customWidth="1"/>
    <col min="4" max="4" width="0.85546875" style="232" customWidth="1"/>
    <col min="5" max="5" width="8.7109375" style="232" hidden="1" customWidth="1"/>
    <col min="6" max="6" width="12.5703125" style="232" customWidth="1"/>
    <col min="7" max="7" width="1.28515625" style="232" customWidth="1"/>
    <col min="8" max="9" width="9.5703125" style="232" customWidth="1"/>
    <col min="10" max="10" width="0.85546875" style="232" customWidth="1"/>
    <col min="11" max="11" width="13.5703125" style="232" hidden="1" customWidth="1"/>
    <col min="12" max="12" width="12.5703125" style="232" customWidth="1"/>
    <col min="13" max="13" width="0" style="232" hidden="1" customWidth="1"/>
    <col min="14" max="16383" width="9.140625" style="232" hidden="1"/>
    <col min="16384" max="16384" width="6.85546875" style="232" customWidth="1"/>
  </cols>
  <sheetData>
    <row r="1" spans="1:12" ht="15"/>
    <row r="2" spans="1:12" ht="15" customHeight="1">
      <c r="B2" s="278" t="s">
        <v>178</v>
      </c>
      <c r="C2" s="278"/>
      <c r="D2" s="278"/>
      <c r="E2" s="278"/>
      <c r="F2" s="278"/>
      <c r="G2" s="233"/>
      <c r="H2" s="278" t="s">
        <v>179</v>
      </c>
      <c r="I2" s="278"/>
      <c r="J2" s="278"/>
      <c r="K2" s="278"/>
      <c r="L2" s="278"/>
    </row>
    <row r="3" spans="1:12" ht="14.25" customHeight="1">
      <c r="A3" s="234"/>
      <c r="B3" s="279" t="s">
        <v>180</v>
      </c>
      <c r="C3" s="279"/>
      <c r="D3" s="235"/>
      <c r="E3" s="279" t="s">
        <v>181</v>
      </c>
      <c r="F3" s="279"/>
      <c r="G3" s="236"/>
      <c r="H3" s="279" t="s">
        <v>180</v>
      </c>
      <c r="I3" s="279"/>
      <c r="J3" s="235"/>
      <c r="K3" s="279" t="s">
        <v>181</v>
      </c>
      <c r="L3" s="279"/>
    </row>
    <row r="4" spans="1:12" ht="13.5" customHeight="1" thickBot="1">
      <c r="A4" s="237" t="s">
        <v>182</v>
      </c>
      <c r="B4" s="238">
        <v>2018</v>
      </c>
      <c r="C4" s="239" t="s">
        <v>147</v>
      </c>
      <c r="D4" s="239"/>
      <c r="E4" s="238">
        <v>2017</v>
      </c>
      <c r="F4" s="240" t="str">
        <f>+C4</f>
        <v>D%</v>
      </c>
      <c r="G4" s="238"/>
      <c r="H4" s="238">
        <v>2018</v>
      </c>
      <c r="I4" s="239" t="s">
        <v>147</v>
      </c>
      <c r="J4" s="235"/>
      <c r="K4" s="238">
        <v>2017</v>
      </c>
      <c r="L4" s="240" t="s">
        <v>147</v>
      </c>
    </row>
    <row r="5" spans="1:12" s="246" customFormat="1" ht="13.5" customHeight="1">
      <c r="A5" s="241" t="s">
        <v>183</v>
      </c>
      <c r="B5" s="242">
        <v>44148.103167386806</v>
      </c>
      <c r="C5" s="243">
        <v>-7.1148081694927257E-3</v>
      </c>
      <c r="D5" s="235"/>
      <c r="E5" s="244"/>
      <c r="F5" s="245">
        <v>6.4689491664503995E-2</v>
      </c>
      <c r="G5" s="238"/>
      <c r="H5" s="242">
        <v>130577.02313607027</v>
      </c>
      <c r="I5" s="243">
        <v>-4.7171421123692547E-2</v>
      </c>
      <c r="J5" s="235"/>
      <c r="K5" s="244"/>
      <c r="L5" s="245">
        <v>5.2160131739299009E-2</v>
      </c>
    </row>
    <row r="6" spans="1:12" s="246" customFormat="1" ht="13.5" customHeight="1">
      <c r="A6" s="247" t="s">
        <v>15</v>
      </c>
      <c r="B6" s="248">
        <v>20236.720809555991</v>
      </c>
      <c r="C6" s="249">
        <v>6.4683518756827318E-3</v>
      </c>
      <c r="D6" s="250"/>
      <c r="E6" s="251"/>
      <c r="F6" s="252">
        <v>5.8073736699856493E-2</v>
      </c>
      <c r="G6" s="253"/>
      <c r="H6" s="248">
        <v>60150.43117106882</v>
      </c>
      <c r="I6" s="249">
        <v>-2.1137520904396356E-2</v>
      </c>
      <c r="J6" s="250"/>
      <c r="K6" s="251"/>
      <c r="L6" s="252">
        <v>5.4395327579942476E-2</v>
      </c>
    </row>
    <row r="7" spans="1:12" s="246" customFormat="1" ht="13.5" customHeight="1">
      <c r="A7" s="247" t="s">
        <v>184</v>
      </c>
      <c r="B7" s="254">
        <v>5777.4783201446817</v>
      </c>
      <c r="C7" s="252">
        <v>8.1644056769788476E-2</v>
      </c>
      <c r="D7" s="250"/>
      <c r="E7" s="251"/>
      <c r="F7" s="252">
        <v>5.46678254934303E-2</v>
      </c>
      <c r="G7" s="253"/>
      <c r="H7" s="254">
        <v>17103.475613200462</v>
      </c>
      <c r="I7" s="252">
        <v>1.6236117747697953E-2</v>
      </c>
      <c r="J7" s="250"/>
      <c r="K7" s="251"/>
      <c r="L7" s="252">
        <v>-3.8492011318810304E-3</v>
      </c>
    </row>
    <row r="8" spans="1:12" s="246" customFormat="1" ht="13.5" customHeight="1">
      <c r="A8" s="247" t="s">
        <v>185</v>
      </c>
      <c r="B8" s="254">
        <v>8491.611646311303</v>
      </c>
      <c r="C8" s="252">
        <v>-1.209465023213252E-2</v>
      </c>
      <c r="D8" s="250"/>
      <c r="E8" s="251"/>
      <c r="F8" s="252">
        <v>6.2224210224762544E-2</v>
      </c>
      <c r="G8" s="253"/>
      <c r="H8" s="254">
        <v>24909.341186981488</v>
      </c>
      <c r="I8" s="252">
        <v>-5.1883421136811103E-2</v>
      </c>
      <c r="J8" s="250"/>
      <c r="K8" s="251"/>
      <c r="L8" s="252">
        <v>3.8062777213719645E-2</v>
      </c>
    </row>
    <row r="9" spans="1:12" s="246" customFormat="1" ht="13.5" customHeight="1">
      <c r="A9" s="247" t="s">
        <v>33</v>
      </c>
      <c r="B9" s="254">
        <v>3266.0660196380418</v>
      </c>
      <c r="C9" s="252">
        <v>3.6062869493370231E-2</v>
      </c>
      <c r="D9" s="250"/>
      <c r="E9" s="251"/>
      <c r="F9" s="252"/>
      <c r="G9" s="253"/>
      <c r="H9" s="254">
        <v>8201.0199640156716</v>
      </c>
      <c r="I9" s="252">
        <v>-0.19853433455138925</v>
      </c>
      <c r="J9" s="250"/>
      <c r="K9" s="251"/>
      <c r="L9" s="252"/>
    </row>
    <row r="10" spans="1:12" s="246" customFormat="1" ht="13.5" customHeight="1">
      <c r="A10" s="255" t="s">
        <v>186</v>
      </c>
      <c r="B10" s="256">
        <v>1.355882816256393</v>
      </c>
      <c r="C10" s="249"/>
      <c r="D10" s="257"/>
      <c r="E10" s="251"/>
      <c r="F10" s="252"/>
      <c r="G10" s="258"/>
      <c r="H10" s="256">
        <v>3.7496868744332694</v>
      </c>
      <c r="I10" s="249"/>
      <c r="J10" s="250"/>
      <c r="K10" s="251"/>
      <c r="L10" s="252"/>
    </row>
    <row r="11" spans="1:12" s="266" customFormat="1" ht="13.5" customHeight="1" thickBot="1">
      <c r="A11" s="259" t="s">
        <v>187</v>
      </c>
      <c r="B11" s="260">
        <v>1.554653392188269</v>
      </c>
      <c r="C11" s="261"/>
      <c r="D11" s="262"/>
      <c r="E11" s="263"/>
      <c r="F11" s="261"/>
      <c r="G11" s="264"/>
      <c r="H11" s="260">
        <v>3.9037004854769153</v>
      </c>
      <c r="I11" s="261"/>
      <c r="J11" s="265"/>
      <c r="K11" s="263"/>
      <c r="L11" s="261"/>
    </row>
    <row r="12" spans="1:12" s="271" customFormat="1" ht="4.5" customHeight="1">
      <c r="A12" s="267"/>
      <c r="B12" s="268"/>
      <c r="C12" s="268"/>
      <c r="D12" s="232"/>
      <c r="E12" s="268"/>
      <c r="F12" s="268"/>
      <c r="G12" s="269"/>
      <c r="H12" s="270"/>
      <c r="I12" s="268"/>
      <c r="J12" s="232"/>
      <c r="K12" s="267"/>
    </row>
    <row r="13" spans="1:12" s="275" customFormat="1" ht="9.75" hidden="1" customHeight="1">
      <c r="A13" s="272" t="s">
        <v>182</v>
      </c>
      <c r="B13" s="273"/>
      <c r="C13" s="274"/>
      <c r="D13" s="274"/>
      <c r="E13" s="274"/>
      <c r="F13" s="274"/>
      <c r="G13" s="274"/>
      <c r="H13" s="274"/>
      <c r="I13" s="274"/>
      <c r="J13" s="274"/>
      <c r="K13" s="274"/>
    </row>
    <row r="14" spans="1:12" s="275" customFormat="1" ht="102" customHeight="1">
      <c r="A14" s="277" t="s">
        <v>188</v>
      </c>
      <c r="B14" s="277"/>
      <c r="C14" s="277"/>
      <c r="D14" s="277"/>
      <c r="E14" s="277"/>
      <c r="F14" s="277"/>
      <c r="G14" s="277"/>
      <c r="H14" s="277"/>
      <c r="I14" s="277"/>
      <c r="J14" s="276"/>
      <c r="K14" s="276"/>
    </row>
    <row r="15" spans="1:12" ht="6" customHeight="1"/>
    <row r="16" spans="1:12" ht="15" hidden="1"/>
    <row r="17" ht="15" hidden="1"/>
    <row r="18" ht="15" hidden="1"/>
    <row r="19" ht="15" hidden="1"/>
    <row r="20" ht="15" hidden="1"/>
    <row r="21" ht="15" hidden="1"/>
    <row r="22" ht="15" hidden="1"/>
    <row r="23" ht="15" hidden="1"/>
    <row r="24" ht="15" hidden="1"/>
    <row r="25" ht="15" hidden="1"/>
    <row r="26" ht="16.5" hidden="1" customHeight="1"/>
    <row r="27" ht="16.5" hidden="1" customHeight="1"/>
    <row r="28" ht="16.5" hidden="1" customHeight="1"/>
    <row r="29" ht="16.5" hidden="1" customHeight="1"/>
    <row r="30" ht="16.5" hidden="1" customHeight="1"/>
    <row r="31" ht="16.5" hidden="1" customHeight="1"/>
    <row r="32" ht="16.5" hidden="1" customHeight="1"/>
    <row r="33" ht="16.5" hidden="1" customHeight="1"/>
    <row r="34" ht="16.5" hidden="1" customHeight="1"/>
    <row r="35" ht="16.5" hidden="1" customHeight="1"/>
    <row r="36" ht="16.5" hidden="1" customHeight="1"/>
    <row r="37" ht="16.5" hidden="1" customHeight="1"/>
    <row r="38" ht="16.5" hidden="1" customHeight="1"/>
  </sheetData>
  <mergeCells count="7">
    <mergeCell ref="A14:I14"/>
    <mergeCell ref="B2:F2"/>
    <mergeCell ref="H2:L2"/>
    <mergeCell ref="B3:C3"/>
    <mergeCell ref="E3:F3"/>
    <mergeCell ref="H3:I3"/>
    <mergeCell ref="K3:L3"/>
  </mergeCells>
  <printOptions horizontalCentered="1" verticalCentered="1"/>
  <pageMargins left="0.7" right="0.7" top="0.75" bottom="0.75" header="0.3" footer="0.3"/>
  <pageSetup orientation="landscape" r:id="rId1"/>
  <headerFooter alignWithMargins="0"/>
  <drawing r:id="rId2"/>
  <legacyDrawing r:id="rId3"/>
  <controls>
    <mc:AlternateContent xmlns:mc="http://schemas.openxmlformats.org/markup-compatibility/2006">
      <mc:Choice Requires="x14">
        <control shapeId="12289" r:id="rId4" name="FPMExcelClientSheetOptionstb1">
          <controlPr defaultSize="0" autoLine="0" r:id="rId5">
            <anchor moveWithCells="1" sizeWithCells="1">
              <from>
                <xdr:col>0</xdr:col>
                <xdr:colOff>0</xdr:colOff>
                <xdr:row>0</xdr:row>
                <xdr:rowOff>0</xdr:rowOff>
              </from>
              <to>
                <xdr:col>0</xdr:col>
                <xdr:colOff>914400</xdr:colOff>
                <xdr:row>0</xdr:row>
                <xdr:rowOff>0</xdr:rowOff>
              </to>
            </anchor>
          </controlPr>
        </control>
      </mc:Choice>
      <mc:Fallback>
        <control shapeId="12289" r:id="rId4"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O50"/>
  <sheetViews>
    <sheetView showGridLines="0" zoomScale="85" zoomScaleNormal="85" workbookViewId="0">
      <pane xSplit="2" ySplit="3" topLeftCell="C28" activePane="bottomRight" state="frozen"/>
      <selection activeCell="A14" sqref="A14:I14"/>
      <selection pane="topRight" activeCell="A14" sqref="A14:I14"/>
      <selection pane="bottomLeft" activeCell="A14" sqref="A14:I14"/>
      <selection pane="bottomRight" activeCell="A14" sqref="A14:I14"/>
    </sheetView>
  </sheetViews>
  <sheetFormatPr baseColWidth="10" defaultColWidth="11.42578125" defaultRowHeight="15" outlineLevelRow="1"/>
  <cols>
    <col min="1" max="1" width="26.5703125" style="1" hidden="1" customWidth="1"/>
    <col min="2" max="2" width="58.7109375" style="4" customWidth="1"/>
    <col min="3" max="3" width="15" style="3" customWidth="1"/>
    <col min="4" max="4" width="12.7109375" style="4" customWidth="1"/>
    <col min="5" max="5" width="1.7109375" style="4" customWidth="1"/>
    <col min="6" max="6" width="15" style="4" customWidth="1"/>
    <col min="7" max="7" width="11.42578125" style="4" customWidth="1"/>
    <col min="8" max="8" width="1.7109375" style="4" customWidth="1"/>
    <col min="9" max="9" width="11.42578125" style="3" customWidth="1"/>
    <col min="10" max="10" width="1.42578125" style="4" customWidth="1"/>
    <col min="11" max="11" width="14" style="3" customWidth="1"/>
    <col min="12" max="12" width="4.5703125" style="4" customWidth="1"/>
    <col min="13" max="22" width="11.42578125" style="4" customWidth="1"/>
    <col min="23" max="16384" width="11.42578125" style="4"/>
  </cols>
  <sheetData>
    <row r="1" spans="1:15" ht="18.75">
      <c r="A1" s="1" t="s">
        <v>0</v>
      </c>
      <c r="B1" s="2" t="s">
        <v>1</v>
      </c>
    </row>
    <row r="2" spans="1:15" ht="15.75" thickBot="1">
      <c r="B2" s="5" t="s">
        <v>2</v>
      </c>
      <c r="C2" s="6"/>
      <c r="D2" s="7"/>
      <c r="E2" s="7"/>
      <c r="F2" s="7"/>
      <c r="G2" s="7"/>
      <c r="H2" s="7"/>
      <c r="I2" s="6"/>
      <c r="J2" s="6"/>
      <c r="K2" s="6"/>
    </row>
    <row r="3" spans="1:15" ht="32.25">
      <c r="B3" s="8"/>
      <c r="C3" s="9" t="s">
        <v>3</v>
      </c>
      <c r="D3" s="9" t="s">
        <v>4</v>
      </c>
      <c r="F3" s="10" t="s">
        <v>5</v>
      </c>
      <c r="G3" s="9" t="s">
        <v>4</v>
      </c>
      <c r="I3" s="10" t="s">
        <v>6</v>
      </c>
      <c r="K3" s="11" t="s">
        <v>7</v>
      </c>
    </row>
    <row r="4" spans="1:15">
      <c r="B4" s="12" t="s">
        <v>8</v>
      </c>
      <c r="C4" s="13">
        <v>4973.1032185067425</v>
      </c>
      <c r="D4" s="14"/>
      <c r="E4" s="15"/>
      <c r="F4" s="13">
        <v>4865.9583557226597</v>
      </c>
      <c r="G4" s="14"/>
      <c r="H4" s="16"/>
      <c r="I4" s="17">
        <v>2.2019272453919436E-2</v>
      </c>
      <c r="K4" s="17">
        <v>1.9837034896355243E-2</v>
      </c>
    </row>
    <row r="5" spans="1:15" ht="17.25">
      <c r="B5" s="12" t="s">
        <v>9</v>
      </c>
      <c r="C5" s="13">
        <v>839.22109836093239</v>
      </c>
      <c r="D5" s="15"/>
      <c r="E5" s="15"/>
      <c r="F5" s="13">
        <v>821.38284096569703</v>
      </c>
      <c r="G5" s="15"/>
      <c r="H5" s="16"/>
      <c r="I5" s="17">
        <v>2.1717348483032639E-2</v>
      </c>
      <c r="K5" s="17">
        <v>2.5159475260582598E-2</v>
      </c>
    </row>
    <row r="6" spans="1:15" ht="17.25">
      <c r="B6" s="8" t="s">
        <v>10</v>
      </c>
      <c r="C6" s="18">
        <v>48.953614340944071</v>
      </c>
      <c r="D6" s="19"/>
      <c r="E6" s="19"/>
      <c r="F6" s="18">
        <v>50.627696457222413</v>
      </c>
      <c r="G6" s="19"/>
      <c r="I6" s="20">
        <v>-3.3066527482498609E-2</v>
      </c>
      <c r="K6" s="21"/>
    </row>
    <row r="7" spans="1:15" outlineLevel="1">
      <c r="A7" s="1">
        <v>5</v>
      </c>
      <c r="B7" s="4" t="s">
        <v>11</v>
      </c>
      <c r="C7" s="14">
        <v>44011.718634632918</v>
      </c>
      <c r="D7" s="22"/>
      <c r="F7" s="14">
        <v>44352.651147582299</v>
      </c>
      <c r="G7" s="22"/>
      <c r="I7" s="23">
        <v>-7.6868575863692223E-3</v>
      </c>
      <c r="K7" s="23"/>
    </row>
    <row r="8" spans="1:15" outlineLevel="1">
      <c r="A8" s="1">
        <f>+A7+1</f>
        <v>6</v>
      </c>
      <c r="B8" s="8" t="s">
        <v>12</v>
      </c>
      <c r="C8" s="24">
        <v>136.38453275389264</v>
      </c>
      <c r="D8" s="22"/>
      <c r="F8" s="24">
        <v>111.80811783823199</v>
      </c>
      <c r="G8" s="22"/>
      <c r="I8" s="20">
        <v>0.21980885995432531</v>
      </c>
      <c r="K8" s="21"/>
    </row>
    <row r="9" spans="1:15" ht="17.25">
      <c r="A9" s="1">
        <f t="shared" ref="A9:A34" si="0">+A8+1</f>
        <v>7</v>
      </c>
      <c r="B9" s="25" t="s">
        <v>13</v>
      </c>
      <c r="C9" s="26">
        <v>44148.103167386806</v>
      </c>
      <c r="D9" s="27">
        <f t="shared" ref="D9:D15" si="1">+C9/$C$9</f>
        <v>1</v>
      </c>
      <c r="E9" s="16"/>
      <c r="F9" s="26">
        <v>44464.459265420497</v>
      </c>
      <c r="G9" s="27">
        <v>1</v>
      </c>
      <c r="H9" s="16"/>
      <c r="I9" s="28">
        <v>-7.1148081694927257E-3</v>
      </c>
      <c r="K9" s="28">
        <v>6.4689491664503995E-2</v>
      </c>
    </row>
    <row r="10" spans="1:15" outlineLevel="1">
      <c r="A10" s="1">
        <f t="shared" si="0"/>
        <v>8</v>
      </c>
      <c r="B10" s="4" t="s">
        <v>14</v>
      </c>
      <c r="C10" s="14">
        <v>23911.382357830811</v>
      </c>
      <c r="D10" s="22">
        <f t="shared" si="1"/>
        <v>0.5416174340983847</v>
      </c>
      <c r="F10" s="14">
        <v>24357.795432581388</v>
      </c>
      <c r="G10" s="22">
        <v>0.54780370288960578</v>
      </c>
      <c r="I10" s="23">
        <v>-1.8327318495886868E-2</v>
      </c>
      <c r="K10" s="23"/>
    </row>
    <row r="11" spans="1:15">
      <c r="A11" s="1">
        <f t="shared" si="0"/>
        <v>9</v>
      </c>
      <c r="B11" s="25" t="s">
        <v>15</v>
      </c>
      <c r="C11" s="26">
        <v>20236.720809555991</v>
      </c>
      <c r="D11" s="27">
        <f t="shared" si="1"/>
        <v>0.45838256590161525</v>
      </c>
      <c r="E11" s="16"/>
      <c r="F11" s="26">
        <v>20106.663832839124</v>
      </c>
      <c r="G11" s="27">
        <v>0.45219629711039455</v>
      </c>
      <c r="H11" s="16"/>
      <c r="I11" s="28">
        <v>6.4683518756827318E-3</v>
      </c>
      <c r="K11" s="28">
        <v>5.8073736699856493E-2</v>
      </c>
    </row>
    <row r="12" spans="1:15">
      <c r="A12" s="1">
        <f t="shared" si="0"/>
        <v>10</v>
      </c>
      <c r="B12" s="4" t="s">
        <v>16</v>
      </c>
      <c r="C12" s="14">
        <v>14255.640560670361</v>
      </c>
      <c r="D12" s="22">
        <f t="shared" si="1"/>
        <v>0.32290493900995781</v>
      </c>
      <c r="F12" s="14">
        <v>14535.248049367199</v>
      </c>
      <c r="G12" s="22">
        <v>0.32689586895912387</v>
      </c>
      <c r="I12" s="23">
        <v>-1.923651304382179E-2</v>
      </c>
      <c r="K12" s="23"/>
    </row>
    <row r="13" spans="1:15">
      <c r="A13" s="1">
        <f t="shared" si="0"/>
        <v>11</v>
      </c>
      <c r="B13" s="4" t="s">
        <v>17</v>
      </c>
      <c r="C13" s="14">
        <v>118.45618810218818</v>
      </c>
      <c r="D13" s="22">
        <f t="shared" si="1"/>
        <v>2.6831546454683113E-3</v>
      </c>
      <c r="F13" s="14">
        <v>224.08758935864307</v>
      </c>
      <c r="G13" s="22">
        <v>5.0397012144239306E-3</v>
      </c>
      <c r="I13" s="23">
        <v>-0.47138443301916255</v>
      </c>
      <c r="K13" s="23"/>
      <c r="M13" s="29"/>
      <c r="N13" s="29"/>
      <c r="O13" s="29"/>
    </row>
    <row r="14" spans="1:15" ht="17.25">
      <c r="A14" s="1">
        <f t="shared" si="0"/>
        <v>12</v>
      </c>
      <c r="B14" s="8" t="s">
        <v>18</v>
      </c>
      <c r="C14" s="24">
        <v>85.145740638763911</v>
      </c>
      <c r="D14" s="30">
        <f t="shared" si="1"/>
        <v>1.9286387076684866E-3</v>
      </c>
      <c r="E14" s="8"/>
      <c r="F14" s="24">
        <v>5.9422881078565002</v>
      </c>
      <c r="G14" s="30">
        <v>1.3364129927647067E-4</v>
      </c>
      <c r="H14" s="8"/>
      <c r="I14" s="20">
        <v>13.328780276774168</v>
      </c>
      <c r="K14" s="21"/>
      <c r="M14" s="29"/>
      <c r="N14" s="29"/>
      <c r="O14" s="29"/>
    </row>
    <row r="15" spans="1:15" ht="17.25">
      <c r="A15" s="1">
        <f t="shared" si="0"/>
        <v>13</v>
      </c>
      <c r="B15" s="25" t="s">
        <v>19</v>
      </c>
      <c r="C15" s="26">
        <v>5777.4783201446817</v>
      </c>
      <c r="D15" s="27">
        <f t="shared" si="1"/>
        <v>0.13086583353852074</v>
      </c>
      <c r="F15" s="26">
        <v>5341.3859060054265</v>
      </c>
      <c r="G15" s="27">
        <v>0.12012708563757035</v>
      </c>
      <c r="I15" s="28">
        <v>8.1644056769788476E-2</v>
      </c>
      <c r="K15" s="28">
        <v>5.46678254934303E-2</v>
      </c>
    </row>
    <row r="16" spans="1:15">
      <c r="A16" s="1">
        <v>14</v>
      </c>
      <c r="B16" s="31" t="s">
        <v>20</v>
      </c>
      <c r="C16" s="32">
        <v>95.374339471224104</v>
      </c>
      <c r="D16" s="33"/>
      <c r="E16" s="31"/>
      <c r="F16" s="32">
        <v>597.12017887536751</v>
      </c>
      <c r="G16" s="33"/>
      <c r="H16" s="31"/>
      <c r="I16" s="21">
        <v>-0.84027614064080913</v>
      </c>
      <c r="K16" s="21"/>
    </row>
    <row r="17" spans="1:11" ht="17.25">
      <c r="A17" s="1">
        <f t="shared" si="0"/>
        <v>15</v>
      </c>
      <c r="B17" s="8" t="s">
        <v>21</v>
      </c>
      <c r="C17" s="24">
        <v>-33.979281599153495</v>
      </c>
      <c r="D17" s="30"/>
      <c r="E17" s="8"/>
      <c r="F17" s="24">
        <v>-39.770654122479201</v>
      </c>
      <c r="G17" s="30"/>
      <c r="H17" s="8"/>
      <c r="I17" s="21">
        <v>-0.14561924240648338</v>
      </c>
      <c r="K17" s="21"/>
    </row>
    <row r="18" spans="1:11">
      <c r="A18" s="1">
        <f t="shared" si="0"/>
        <v>16</v>
      </c>
      <c r="B18" s="34" t="s">
        <v>22</v>
      </c>
      <c r="C18" s="14">
        <v>1833.8803566804945</v>
      </c>
      <c r="D18" s="22"/>
      <c r="F18" s="14">
        <v>2182.0816323927806</v>
      </c>
      <c r="G18" s="22"/>
      <c r="I18" s="23">
        <v>-0.15957298322082614</v>
      </c>
      <c r="K18" s="23"/>
    </row>
    <row r="19" spans="1:11">
      <c r="A19" s="1">
        <f t="shared" si="0"/>
        <v>17</v>
      </c>
      <c r="B19" s="35" t="s">
        <v>23</v>
      </c>
      <c r="C19" s="24">
        <v>275.92167942507501</v>
      </c>
      <c r="D19" s="30"/>
      <c r="F19" s="24">
        <v>252.68500077978237</v>
      </c>
      <c r="G19" s="30"/>
      <c r="I19" s="20">
        <v>9.195907384128299E-2</v>
      </c>
      <c r="K19" s="21"/>
    </row>
    <row r="20" spans="1:11">
      <c r="A20" s="1">
        <f t="shared" si="0"/>
        <v>18</v>
      </c>
      <c r="B20" s="34" t="s">
        <v>24</v>
      </c>
      <c r="C20" s="14">
        <v>1557.9586772554194</v>
      </c>
      <c r="D20" s="22"/>
      <c r="F20" s="14">
        <v>1929.3966316129979</v>
      </c>
      <c r="G20" s="22"/>
      <c r="I20" s="23">
        <v>-0.19251508387212846</v>
      </c>
      <c r="K20" s="23"/>
    </row>
    <row r="21" spans="1:11">
      <c r="A21" s="1">
        <f t="shared" si="0"/>
        <v>19</v>
      </c>
      <c r="B21" s="34" t="s">
        <v>25</v>
      </c>
      <c r="C21" s="14">
        <v>-60.156692321157323</v>
      </c>
      <c r="D21" s="22"/>
      <c r="F21" s="14">
        <v>-83.728604007294692</v>
      </c>
      <c r="G21" s="22"/>
      <c r="I21" s="23">
        <v>-0.28152758505425113</v>
      </c>
      <c r="K21" s="23"/>
    </row>
    <row r="22" spans="1:11">
      <c r="A22" s="1">
        <f t="shared" si="0"/>
        <v>20</v>
      </c>
      <c r="B22" s="34" t="s">
        <v>26</v>
      </c>
      <c r="C22" s="14">
        <v>-116.59956722961961</v>
      </c>
      <c r="D22" s="22"/>
      <c r="F22" s="14">
        <v>-1301.3225931337261</v>
      </c>
      <c r="G22" s="22"/>
      <c r="I22" s="23">
        <v>-0.91039918322724633</v>
      </c>
      <c r="K22" s="23"/>
    </row>
    <row r="23" spans="1:11">
      <c r="A23" s="1">
        <f t="shared" si="0"/>
        <v>21</v>
      </c>
      <c r="B23" s="34" t="s">
        <v>27</v>
      </c>
      <c r="C23" s="14">
        <v>-58.985205487596701</v>
      </c>
      <c r="D23" s="22"/>
      <c r="F23" s="14">
        <v>-203.43839693187749</v>
      </c>
      <c r="G23" s="22"/>
      <c r="I23" s="23">
        <v>-0.71005863997567653</v>
      </c>
      <c r="K23" s="23"/>
    </row>
    <row r="24" spans="1:11">
      <c r="A24" s="1">
        <f t="shared" si="0"/>
        <v>22</v>
      </c>
      <c r="B24" s="36" t="s">
        <v>28</v>
      </c>
      <c r="C24" s="37">
        <v>1322.2172122170459</v>
      </c>
      <c r="D24" s="38"/>
      <c r="F24" s="37">
        <v>340.90703754009974</v>
      </c>
      <c r="G24" s="38"/>
      <c r="I24" s="39">
        <v>2.8785271837091893</v>
      </c>
      <c r="K24" s="21"/>
    </row>
    <row r="25" spans="1:11">
      <c r="A25" s="1">
        <f t="shared" si="0"/>
        <v>23</v>
      </c>
      <c r="B25" s="4" t="s">
        <v>29</v>
      </c>
      <c r="C25" s="14">
        <v>4393.8660500555652</v>
      </c>
      <c r="D25" s="22"/>
      <c r="F25" s="14">
        <v>4443.1293437124386</v>
      </c>
      <c r="G25" s="22"/>
      <c r="I25" s="23">
        <v>-1.1087521844617698E-2</v>
      </c>
      <c r="K25" s="23"/>
    </row>
    <row r="26" spans="1:11">
      <c r="A26" s="1">
        <f>+A25+1</f>
        <v>24</v>
      </c>
      <c r="B26" s="4" t="s">
        <v>30</v>
      </c>
      <c r="C26" s="14">
        <v>1381.7374523510991</v>
      </c>
      <c r="D26" s="22"/>
      <c r="F26" s="14">
        <v>1119.3554380416583</v>
      </c>
      <c r="G26" s="22"/>
      <c r="I26" s="23">
        <v>0.2344045558651906</v>
      </c>
      <c r="K26" s="23"/>
    </row>
    <row r="27" spans="1:11">
      <c r="B27" s="4" t="s">
        <v>31</v>
      </c>
      <c r="C27" s="14">
        <v>409.69973484048245</v>
      </c>
      <c r="D27" s="22"/>
      <c r="F27" s="14">
        <v>14.8436885589503</v>
      </c>
      <c r="G27" s="22"/>
      <c r="I27" s="23">
        <v>26.600938487317276</v>
      </c>
      <c r="K27" s="23"/>
    </row>
    <row r="28" spans="1:11">
      <c r="A28" s="1">
        <f>+A26+1</f>
        <v>25</v>
      </c>
      <c r="B28" s="36" t="s">
        <v>32</v>
      </c>
      <c r="C28" s="37">
        <v>3421.8283325449488</v>
      </c>
      <c r="D28" s="40"/>
      <c r="F28" s="37">
        <v>3338.6175942297309</v>
      </c>
      <c r="G28" s="40"/>
      <c r="I28" s="39">
        <v>2.4923710477963823E-2</v>
      </c>
      <c r="K28" s="21"/>
    </row>
    <row r="29" spans="1:11">
      <c r="A29" s="1">
        <f t="shared" si="0"/>
        <v>26</v>
      </c>
      <c r="B29" s="25" t="s">
        <v>33</v>
      </c>
      <c r="C29" s="26">
        <v>3266.0660196380418</v>
      </c>
      <c r="D29" s="27">
        <f>+C29/$C$9</f>
        <v>7.3979758705709428E-2</v>
      </c>
      <c r="E29" s="16"/>
      <c r="F29" s="26">
        <v>3152.3820762297296</v>
      </c>
      <c r="G29" s="27">
        <v>7.0896669571810164E-2</v>
      </c>
      <c r="H29" s="16"/>
      <c r="I29" s="28">
        <v>3.6062869493370231E-2</v>
      </c>
      <c r="K29" s="21"/>
    </row>
    <row r="30" spans="1:11">
      <c r="A30" s="1">
        <f>+A29+1</f>
        <v>27</v>
      </c>
      <c r="B30" s="36" t="s">
        <v>34</v>
      </c>
      <c r="C30" s="37">
        <v>155.76231290690714</v>
      </c>
      <c r="D30" s="38">
        <v>3.5281767897555392E-3</v>
      </c>
      <c r="F30" s="37">
        <v>186.23551800000001</v>
      </c>
      <c r="G30" s="38">
        <v>4.1884129724441121E-3</v>
      </c>
      <c r="I30" s="39">
        <v>-0.16362724694165409</v>
      </c>
      <c r="K30" s="21"/>
    </row>
    <row r="31" spans="1:11" ht="17.25">
      <c r="A31" s="1">
        <f>+A30+1</f>
        <v>28</v>
      </c>
      <c r="B31" s="4" t="s">
        <v>35</v>
      </c>
      <c r="C31" s="14">
        <v>5777.4783201446817</v>
      </c>
      <c r="D31" s="22">
        <v>0.13086583353852074</v>
      </c>
      <c r="F31" s="14">
        <v>5341.3859060054265</v>
      </c>
      <c r="G31" s="22">
        <v>0.12012708563757035</v>
      </c>
      <c r="I31" s="23">
        <v>8.1644056769788476E-2</v>
      </c>
      <c r="K31" s="23"/>
    </row>
    <row r="32" spans="1:11">
      <c r="A32" s="1">
        <f t="shared" si="0"/>
        <v>29</v>
      </c>
      <c r="B32" s="4" t="s">
        <v>36</v>
      </c>
      <c r="C32" s="14">
        <v>2189.8253656604907</v>
      </c>
      <c r="D32" s="22"/>
      <c r="F32" s="14">
        <v>2321.9044352716705</v>
      </c>
      <c r="G32" s="22"/>
      <c r="I32" s="23">
        <v>-5.688393872064168E-2</v>
      </c>
      <c r="K32" s="23"/>
    </row>
    <row r="33" spans="1:12">
      <c r="A33" s="1">
        <f t="shared" si="0"/>
        <v>30</v>
      </c>
      <c r="B33" s="4" t="s">
        <v>37</v>
      </c>
      <c r="C33" s="14">
        <v>524.30796050613253</v>
      </c>
      <c r="D33" s="22"/>
      <c r="F33" s="14">
        <v>932.28174293786924</v>
      </c>
      <c r="G33" s="22"/>
      <c r="I33" s="23">
        <v>-0.43760782137179066</v>
      </c>
      <c r="K33" s="23"/>
    </row>
    <row r="34" spans="1:12" ht="17.25">
      <c r="A34" s="1">
        <f t="shared" si="0"/>
        <v>31</v>
      </c>
      <c r="B34" s="25" t="s">
        <v>38</v>
      </c>
      <c r="C34" s="26">
        <v>8491.611646311303</v>
      </c>
      <c r="D34" s="27">
        <f>+C34/$C$9</f>
        <v>0.19234374836254001</v>
      </c>
      <c r="E34" s="16"/>
      <c r="F34" s="26">
        <v>8595.5720842149658</v>
      </c>
      <c r="G34" s="27">
        <v>0.19331331643786892</v>
      </c>
      <c r="H34" s="16"/>
      <c r="I34" s="28">
        <v>-1.209465023213252E-2</v>
      </c>
      <c r="K34" s="28">
        <v>6.2224210224762544E-2</v>
      </c>
    </row>
    <row r="35" spans="1:12">
      <c r="C35" s="41"/>
      <c r="D35" s="42"/>
      <c r="F35" s="41"/>
      <c r="G35" s="43"/>
      <c r="I35" s="44"/>
      <c r="K35" s="44"/>
    </row>
    <row r="36" spans="1:12">
      <c r="B36" s="36" t="s">
        <v>39</v>
      </c>
      <c r="C36" s="45">
        <v>3103.2939999999999</v>
      </c>
      <c r="F36" s="37">
        <v>2922.5920000000001</v>
      </c>
    </row>
    <row r="37" spans="1:12">
      <c r="C37" s="46"/>
      <c r="F37" s="3"/>
      <c r="G37" s="3"/>
    </row>
    <row r="38" spans="1:12" ht="212.25" customHeight="1">
      <c r="B38" s="281" t="s">
        <v>174</v>
      </c>
      <c r="C38" s="281"/>
      <c r="D38" s="281"/>
      <c r="E38" s="281"/>
      <c r="F38" s="281"/>
      <c r="G38" s="281"/>
      <c r="H38" s="281"/>
      <c r="I38" s="281"/>
      <c r="J38" s="50"/>
      <c r="K38" s="48"/>
      <c r="L38" s="50"/>
    </row>
    <row r="39" spans="1:12" ht="14.25" customHeight="1">
      <c r="B39" s="47"/>
      <c r="C39" s="51"/>
      <c r="D39" s="52"/>
      <c r="E39" s="52"/>
      <c r="F39" s="52"/>
      <c r="G39" s="52"/>
      <c r="H39" s="52"/>
      <c r="I39" s="51"/>
      <c r="J39" s="50"/>
      <c r="K39" s="51"/>
      <c r="L39" s="50"/>
    </row>
    <row r="40" spans="1:12" ht="15.75" customHeight="1">
      <c r="B40" s="47"/>
      <c r="C40" s="51"/>
      <c r="D40" s="52"/>
      <c r="E40" s="52"/>
      <c r="F40" s="52"/>
      <c r="G40" s="52"/>
      <c r="H40" s="52"/>
      <c r="I40" s="51"/>
      <c r="J40" s="50"/>
      <c r="K40" s="51"/>
      <c r="L40" s="50"/>
    </row>
    <row r="41" spans="1:12">
      <c r="B41" s="47"/>
      <c r="C41" s="51"/>
      <c r="D41" s="52"/>
      <c r="E41" s="52"/>
      <c r="F41" s="52"/>
      <c r="G41" s="52"/>
      <c r="H41" s="52"/>
      <c r="I41" s="51"/>
      <c r="J41" s="50"/>
      <c r="K41" s="51"/>
      <c r="L41" s="50"/>
    </row>
    <row r="42" spans="1:12">
      <c r="B42" s="47"/>
      <c r="C42" s="48"/>
      <c r="D42" s="49"/>
      <c r="E42" s="49"/>
      <c r="F42" s="49"/>
      <c r="G42" s="49"/>
      <c r="H42" s="49"/>
      <c r="I42" s="48"/>
      <c r="J42" s="50"/>
      <c r="K42" s="48"/>
      <c r="L42" s="50"/>
    </row>
    <row r="43" spans="1:12">
      <c r="B43" s="47"/>
      <c r="C43" s="48"/>
      <c r="D43" s="49"/>
      <c r="E43" s="49"/>
      <c r="F43" s="49"/>
      <c r="G43" s="49"/>
      <c r="H43" s="49"/>
      <c r="I43" s="48"/>
      <c r="J43" s="50"/>
      <c r="K43" s="48"/>
      <c r="L43" s="50"/>
    </row>
    <row r="44" spans="1:12">
      <c r="B44" s="47"/>
      <c r="C44" s="48"/>
      <c r="D44" s="49"/>
      <c r="E44" s="49"/>
      <c r="F44" s="49"/>
      <c r="G44" s="49"/>
      <c r="H44" s="49"/>
      <c r="I44" s="48"/>
      <c r="J44" s="50"/>
      <c r="K44" s="48"/>
      <c r="L44" s="50"/>
    </row>
    <row r="45" spans="1:12" ht="12.75" customHeight="1">
      <c r="B45" s="280"/>
      <c r="C45" s="280"/>
      <c r="D45" s="280"/>
      <c r="E45" s="280"/>
      <c r="F45" s="280"/>
      <c r="G45" s="280"/>
      <c r="H45" s="280"/>
      <c r="I45" s="280"/>
      <c r="J45" s="280"/>
      <c r="K45" s="280"/>
      <c r="L45" s="53"/>
    </row>
    <row r="46" spans="1:12">
      <c r="B46" s="54"/>
      <c r="C46" s="55"/>
      <c r="D46" s="56"/>
      <c r="E46" s="56"/>
      <c r="F46" s="56"/>
      <c r="G46" s="56"/>
      <c r="H46" s="56"/>
      <c r="I46" s="55"/>
      <c r="K46" s="55"/>
    </row>
    <row r="49" spans="3:11">
      <c r="C49" s="4"/>
      <c r="I49" s="4"/>
      <c r="K49" s="4"/>
    </row>
    <row r="50" spans="3:11">
      <c r="C50" s="4"/>
      <c r="I50" s="4"/>
      <c r="K50" s="4"/>
    </row>
  </sheetData>
  <mergeCells count="2">
    <mergeCell ref="B45:K45"/>
    <mergeCell ref="B38:I38"/>
  </mergeCells>
  <pageMargins left="0.70866141732283472" right="0.70866141732283472" top="0.74803149606299213" bottom="0.74803149606299213" header="0.31496062992125984" footer="0.31496062992125984"/>
  <pageSetup paperSize="9" scale="63" orientation="landscape" r:id="rId1"/>
  <drawing r:id="rId2"/>
  <legacyDrawing r:id="rId3"/>
  <controls>
    <mc:AlternateContent xmlns:mc="http://schemas.openxmlformats.org/markup-compatibility/2006">
      <mc:Choice Requires="x14">
        <control shapeId="1025"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1025"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[2]Hoja1!#REF!</xm:f>
          </x14:formula1>
          <xm:sqref>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A1:P38"/>
  <sheetViews>
    <sheetView showGridLines="0" zoomScale="85" zoomScaleNormal="85" workbookViewId="0">
      <pane xSplit="2" ySplit="3" topLeftCell="C31" activePane="bottomRight" state="frozen"/>
      <selection activeCell="A14" sqref="A14:I14"/>
      <selection pane="topRight" activeCell="A14" sqref="A14:I14"/>
      <selection pane="bottomLeft" activeCell="A14" sqref="A14:I14"/>
      <selection pane="bottomRight" activeCell="I22" sqref="I22"/>
    </sheetView>
  </sheetViews>
  <sheetFormatPr baseColWidth="10" defaultColWidth="11.42578125" defaultRowHeight="15" outlineLevelRow="1"/>
  <cols>
    <col min="1" max="1" width="26.5703125" style="1" hidden="1" customWidth="1"/>
    <col min="2" max="2" width="80.7109375" style="4" customWidth="1"/>
    <col min="3" max="3" width="9.5703125" style="3" bestFit="1" customWidth="1"/>
    <col min="4" max="4" width="12.7109375" style="4" customWidth="1"/>
    <col min="5" max="5" width="1.7109375" style="4" customWidth="1"/>
    <col min="6" max="6" width="15" style="4" customWidth="1"/>
    <col min="7" max="7" width="11.42578125" style="4" customWidth="1"/>
    <col min="8" max="8" width="1.7109375" style="4" customWidth="1"/>
    <col min="9" max="9" width="11.42578125" style="3" customWidth="1"/>
    <col min="10" max="10" width="1.42578125" style="4" customWidth="1"/>
    <col min="11" max="11" width="14" style="3" customWidth="1"/>
    <col min="12" max="12" width="4.5703125" style="4" customWidth="1"/>
    <col min="13" max="23" width="11.42578125" style="4" customWidth="1"/>
    <col min="24" max="16384" width="11.42578125" style="4"/>
  </cols>
  <sheetData>
    <row r="1" spans="1:16" ht="18.75">
      <c r="A1" s="1" t="s">
        <v>0</v>
      </c>
      <c r="B1" s="2" t="s">
        <v>40</v>
      </c>
    </row>
    <row r="2" spans="1:16" ht="15.75" thickBot="1">
      <c r="B2" s="5" t="s">
        <v>2</v>
      </c>
      <c r="C2" s="6"/>
      <c r="D2" s="7"/>
      <c r="E2" s="7"/>
      <c r="F2" s="7"/>
      <c r="G2" s="7"/>
      <c r="H2" s="7"/>
      <c r="I2" s="6"/>
      <c r="J2" s="6"/>
      <c r="K2" s="6"/>
    </row>
    <row r="3" spans="1:16" ht="32.25">
      <c r="B3" s="8"/>
      <c r="C3" s="9" t="s">
        <v>41</v>
      </c>
      <c r="D3" s="9" t="s">
        <v>4</v>
      </c>
      <c r="F3" s="10" t="s">
        <v>42</v>
      </c>
      <c r="G3" s="9" t="s">
        <v>4</v>
      </c>
      <c r="I3" s="10" t="s">
        <v>6</v>
      </c>
      <c r="K3" s="11" t="s">
        <v>7</v>
      </c>
    </row>
    <row r="4" spans="1:16">
      <c r="B4" s="12" t="s">
        <v>8</v>
      </c>
      <c r="C4" s="13">
        <v>14538.971288995173</v>
      </c>
      <c r="D4" s="14"/>
      <c r="E4" s="15"/>
      <c r="F4" s="13">
        <v>14472.801059031475</v>
      </c>
      <c r="G4" s="14"/>
      <c r="H4" s="16"/>
      <c r="I4" s="17">
        <v>4.572040318512105E-3</v>
      </c>
      <c r="K4" s="17">
        <v>1.3528129157274416E-2</v>
      </c>
    </row>
    <row r="5" spans="1:16" ht="17.25">
      <c r="B5" s="12" t="s">
        <v>9</v>
      </c>
      <c r="C5" s="13">
        <v>2450.0764168682272</v>
      </c>
      <c r="D5" s="15"/>
      <c r="E5" s="15"/>
      <c r="F5" s="13">
        <v>2444.9212761829804</v>
      </c>
      <c r="G5" s="15"/>
      <c r="H5" s="16"/>
      <c r="I5" s="17">
        <v>2.1085098876045816E-3</v>
      </c>
      <c r="K5" s="17">
        <v>1.4242674042171055E-2</v>
      </c>
    </row>
    <row r="6" spans="1:16" ht="17.25">
      <c r="B6" s="8" t="s">
        <v>10</v>
      </c>
      <c r="C6" s="18">
        <v>49.342962558188248</v>
      </c>
      <c r="D6" s="19"/>
      <c r="E6" s="19"/>
      <c r="F6" s="18">
        <v>52.386238997468958</v>
      </c>
      <c r="G6" s="19"/>
      <c r="I6" s="20">
        <v>-5.8093050723258544E-2</v>
      </c>
      <c r="K6" s="21"/>
    </row>
    <row r="7" spans="1:16" outlineLevel="1">
      <c r="A7" s="1">
        <v>5</v>
      </c>
      <c r="B7" s="4" t="s">
        <v>11</v>
      </c>
      <c r="C7" s="14">
        <v>130251.89439620201</v>
      </c>
      <c r="D7" s="22"/>
      <c r="F7" s="14">
        <v>136775.21510058147</v>
      </c>
      <c r="G7" s="22"/>
      <c r="I7" s="23">
        <v>-4.7693733836078001E-2</v>
      </c>
      <c r="K7" s="23"/>
    </row>
    <row r="8" spans="1:16" outlineLevel="1">
      <c r="A8" s="1">
        <f>+A7+1</f>
        <v>6</v>
      </c>
      <c r="B8" s="8" t="s">
        <v>12</v>
      </c>
      <c r="C8" s="24">
        <v>325.12873986826372</v>
      </c>
      <c r="D8" s="22"/>
      <c r="F8" s="24">
        <v>266.24863265661571</v>
      </c>
      <c r="G8" s="22"/>
      <c r="I8" s="20">
        <v>0.22114707829349278</v>
      </c>
      <c r="K8" s="21"/>
    </row>
    <row r="9" spans="1:16" ht="17.25">
      <c r="A9" s="1">
        <f t="shared" ref="A9:A34" si="0">+A8+1</f>
        <v>7</v>
      </c>
      <c r="B9" s="25" t="s">
        <v>13</v>
      </c>
      <c r="C9" s="26">
        <v>130577.02313607027</v>
      </c>
      <c r="D9" s="27">
        <v>1</v>
      </c>
      <c r="E9" s="16"/>
      <c r="F9" s="26">
        <v>137041.46373323808</v>
      </c>
      <c r="G9" s="27">
        <v>1</v>
      </c>
      <c r="H9" s="16"/>
      <c r="I9" s="28">
        <v>-4.7171421123692547E-2</v>
      </c>
      <c r="K9" s="28">
        <v>5.2160131739299009E-2</v>
      </c>
    </row>
    <row r="10" spans="1:16" outlineLevel="1">
      <c r="A10" s="1">
        <f t="shared" si="0"/>
        <v>8</v>
      </c>
      <c r="B10" s="4" t="s">
        <v>14</v>
      </c>
      <c r="C10" s="14">
        <v>70426.591965001455</v>
      </c>
      <c r="D10" s="22">
        <v>0.53934903916144639</v>
      </c>
      <c r="F10" s="14">
        <v>75592.146331018972</v>
      </c>
      <c r="G10" s="22">
        <v>0.55160054681089066</v>
      </c>
      <c r="I10" s="23">
        <v>-6.8334537603913059E-2</v>
      </c>
      <c r="K10" s="23"/>
    </row>
    <row r="11" spans="1:16">
      <c r="A11" s="1">
        <f t="shared" si="0"/>
        <v>9</v>
      </c>
      <c r="B11" s="25" t="s">
        <v>15</v>
      </c>
      <c r="C11" s="26">
        <v>60150.43117106882</v>
      </c>
      <c r="D11" s="27">
        <v>0.46065096083855361</v>
      </c>
      <c r="E11" s="16"/>
      <c r="F11" s="26">
        <v>61449.317402219116</v>
      </c>
      <c r="G11" s="27">
        <v>0.44839945318910934</v>
      </c>
      <c r="H11" s="16"/>
      <c r="I11" s="28">
        <v>-2.1137520904396356E-2</v>
      </c>
      <c r="K11" s="28">
        <v>5.4395327579942476E-2</v>
      </c>
    </row>
    <row r="12" spans="1:16">
      <c r="A12" s="1">
        <f t="shared" si="0"/>
        <v>10</v>
      </c>
      <c r="B12" s="4" t="s">
        <v>16</v>
      </c>
      <c r="C12" s="14">
        <v>42225.021438659882</v>
      </c>
      <c r="D12" s="22">
        <v>0.3233725231632712</v>
      </c>
      <c r="F12" s="14">
        <v>44695.101708993432</v>
      </c>
      <c r="G12" s="22">
        <v>0.32614290953572955</v>
      </c>
      <c r="I12" s="23">
        <v>-5.5265122482907936E-2</v>
      </c>
      <c r="K12" s="23"/>
    </row>
    <row r="13" spans="1:16">
      <c r="A13" s="1">
        <f t="shared" si="0"/>
        <v>11</v>
      </c>
      <c r="B13" s="4" t="s">
        <v>17</v>
      </c>
      <c r="C13" s="14">
        <v>620.87428180460574</v>
      </c>
      <c r="D13" s="22">
        <v>4.7548509446230201E-3</v>
      </c>
      <c r="F13" s="14">
        <v>-70.929418204268103</v>
      </c>
      <c r="G13" s="22">
        <v>-5.1757633253493086E-4</v>
      </c>
      <c r="I13" s="23" t="s">
        <v>43</v>
      </c>
      <c r="K13" s="23"/>
      <c r="M13" s="29"/>
      <c r="N13" s="29"/>
      <c r="O13" s="29"/>
      <c r="P13" s="29"/>
    </row>
    <row r="14" spans="1:16" ht="17.25">
      <c r="A14" s="1">
        <f t="shared" si="0"/>
        <v>12</v>
      </c>
      <c r="B14" s="8" t="s">
        <v>18</v>
      </c>
      <c r="C14" s="24">
        <v>201.0598374038675</v>
      </c>
      <c r="D14" s="30">
        <v>1.5397796072770726E-3</v>
      </c>
      <c r="E14" s="8"/>
      <c r="F14" s="24">
        <v>-5.0730972154999998</v>
      </c>
      <c r="G14" s="30">
        <v>-3.7018702787465698E-5</v>
      </c>
      <c r="H14" s="8"/>
      <c r="I14" s="20" t="s">
        <v>43</v>
      </c>
      <c r="K14" s="21"/>
      <c r="M14" s="29"/>
      <c r="N14" s="29"/>
      <c r="O14" s="29"/>
      <c r="P14" s="29"/>
    </row>
    <row r="15" spans="1:16" ht="17.25">
      <c r="A15" s="1">
        <f t="shared" si="0"/>
        <v>13</v>
      </c>
      <c r="B15" s="25" t="s">
        <v>19</v>
      </c>
      <c r="C15" s="26">
        <v>17103.475613200462</v>
      </c>
      <c r="D15" s="27">
        <v>0.13098380712338234</v>
      </c>
      <c r="F15" s="26">
        <v>16830.218208645445</v>
      </c>
      <c r="G15" s="27">
        <v>0.12281113868870212</v>
      </c>
      <c r="I15" s="28">
        <v>1.6236117747697953E-2</v>
      </c>
      <c r="K15" s="28">
        <v>-3.8492011318810304E-3</v>
      </c>
    </row>
    <row r="16" spans="1:16">
      <c r="A16" s="1">
        <v>14</v>
      </c>
      <c r="B16" s="31" t="s">
        <v>20</v>
      </c>
      <c r="C16" s="32">
        <v>215.91370749316667</v>
      </c>
      <c r="D16" s="33"/>
      <c r="E16" s="31"/>
      <c r="F16" s="32">
        <v>707.08105320279162</v>
      </c>
      <c r="G16" s="33"/>
      <c r="H16" s="31"/>
      <c r="I16" s="21">
        <f>IF(MIN(F16, C16)&lt;=0,"NA",(C16/F16)-1)</f>
        <v>-0.69464079610793594</v>
      </c>
      <c r="K16" s="21"/>
    </row>
    <row r="17" spans="1:11" ht="17.25">
      <c r="A17" s="1">
        <f t="shared" si="0"/>
        <v>15</v>
      </c>
      <c r="B17" s="8" t="s">
        <v>21</v>
      </c>
      <c r="C17" s="24">
        <v>-40.156577828010001</v>
      </c>
      <c r="D17" s="30"/>
      <c r="E17" s="8"/>
      <c r="F17" s="24">
        <v>-65.696749397949105</v>
      </c>
      <c r="G17" s="30"/>
      <c r="H17" s="8"/>
      <c r="I17" s="21">
        <v>-0.38875852768959684</v>
      </c>
      <c r="K17" s="21"/>
    </row>
    <row r="18" spans="1:11">
      <c r="A18" s="1">
        <f t="shared" si="0"/>
        <v>16</v>
      </c>
      <c r="B18" s="34" t="s">
        <v>22</v>
      </c>
      <c r="C18" s="14">
        <v>5460.5111990686983</v>
      </c>
      <c r="D18" s="22"/>
      <c r="F18" s="14">
        <v>6840.3052341894445</v>
      </c>
      <c r="G18" s="22"/>
      <c r="I18" s="23">
        <v>-0.20171527262032296</v>
      </c>
      <c r="K18" s="23"/>
    </row>
    <row r="19" spans="1:11">
      <c r="A19" s="1">
        <f t="shared" si="0"/>
        <v>17</v>
      </c>
      <c r="B19" s="35" t="s">
        <v>23</v>
      </c>
      <c r="C19" s="24">
        <v>701.7550669937574</v>
      </c>
      <c r="D19" s="30"/>
      <c r="F19" s="24">
        <v>582.65060246041287</v>
      </c>
      <c r="G19" s="30"/>
      <c r="I19" s="20">
        <v>0.2044183324112101</v>
      </c>
      <c r="K19" s="21"/>
    </row>
    <row r="20" spans="1:11">
      <c r="A20" s="1">
        <f t="shared" si="0"/>
        <v>18</v>
      </c>
      <c r="B20" s="34" t="s">
        <v>24</v>
      </c>
      <c r="C20" s="14">
        <v>4758.756132074941</v>
      </c>
      <c r="D20" s="22"/>
      <c r="F20" s="14">
        <v>6257.6546317290313</v>
      </c>
      <c r="G20" s="22"/>
      <c r="I20" s="23">
        <v>-0.23953039722806413</v>
      </c>
      <c r="K20" s="23"/>
    </row>
    <row r="21" spans="1:11">
      <c r="A21" s="1">
        <f t="shared" si="0"/>
        <v>19</v>
      </c>
      <c r="B21" s="34" t="s">
        <v>25</v>
      </c>
      <c r="C21" s="14">
        <v>-51.413265940502704</v>
      </c>
      <c r="D21" s="22"/>
      <c r="F21" s="14">
        <v>-268.34493874202468</v>
      </c>
      <c r="G21" s="22"/>
      <c r="I21" s="23">
        <v>-0.80840605311386471</v>
      </c>
      <c r="K21" s="23"/>
    </row>
    <row r="22" spans="1:11">
      <c r="A22" s="1">
        <f t="shared" si="0"/>
        <v>20</v>
      </c>
      <c r="B22" s="34" t="s">
        <v>26</v>
      </c>
      <c r="C22" s="14">
        <v>-116.59956335577709</v>
      </c>
      <c r="D22" s="22"/>
      <c r="F22" s="14">
        <v>-2162.7685479277134</v>
      </c>
      <c r="G22" s="22"/>
      <c r="I22" s="23">
        <v>-0.94608782180252315</v>
      </c>
      <c r="K22" s="23"/>
    </row>
    <row r="23" spans="1:11">
      <c r="A23" s="1">
        <f t="shared" si="0"/>
        <v>21</v>
      </c>
      <c r="B23" s="34" t="s">
        <v>27</v>
      </c>
      <c r="C23" s="14">
        <v>246.15432592027221</v>
      </c>
      <c r="D23" s="22"/>
      <c r="F23" s="14">
        <v>-555.669417847766</v>
      </c>
      <c r="G23" s="22"/>
      <c r="I23" s="23" t="s">
        <v>43</v>
      </c>
      <c r="K23" s="23"/>
    </row>
    <row r="24" spans="1:11">
      <c r="A24" s="1">
        <f t="shared" si="0"/>
        <v>22</v>
      </c>
      <c r="B24" s="36" t="s">
        <v>28</v>
      </c>
      <c r="C24" s="37">
        <v>4836.8976286989327</v>
      </c>
      <c r="D24" s="38"/>
      <c r="F24" s="37">
        <v>3270.8717272115282</v>
      </c>
      <c r="G24" s="38"/>
      <c r="I24" s="39">
        <v>0.47877936895509721</v>
      </c>
      <c r="K24" s="21"/>
    </row>
    <row r="25" spans="1:11">
      <c r="A25" s="1">
        <f t="shared" si="0"/>
        <v>23</v>
      </c>
      <c r="B25" s="4" t="s">
        <v>29</v>
      </c>
      <c r="C25" s="14">
        <v>12090.820854836376</v>
      </c>
      <c r="D25" s="22"/>
      <c r="F25" s="14">
        <v>12917.962177629075</v>
      </c>
      <c r="G25" s="22"/>
      <c r="I25" s="23">
        <v>-6.4030325481608585E-2</v>
      </c>
      <c r="K25" s="23"/>
    </row>
    <row r="26" spans="1:11">
      <c r="A26" s="1">
        <f t="shared" si="0"/>
        <v>24</v>
      </c>
      <c r="B26" s="4" t="s">
        <v>30</v>
      </c>
      <c r="C26" s="14">
        <v>3772.6512253824644</v>
      </c>
      <c r="D26" s="22"/>
      <c r="F26" s="14">
        <v>2670.9220682590271</v>
      </c>
      <c r="G26" s="22"/>
      <c r="I26" s="23">
        <v>0.4124901921386166</v>
      </c>
      <c r="K26" s="23"/>
    </row>
    <row r="27" spans="1:11">
      <c r="B27" s="4" t="s">
        <v>31</v>
      </c>
      <c r="C27" s="14">
        <v>575.67494458792055</v>
      </c>
      <c r="D27" s="22"/>
      <c r="F27" s="14">
        <v>699.76079899110903</v>
      </c>
      <c r="G27" s="22"/>
      <c r="I27" s="23">
        <v>-0.17732610140792571</v>
      </c>
      <c r="K27" s="23"/>
    </row>
    <row r="28" spans="1:11">
      <c r="A28" s="1">
        <f>+A26+1</f>
        <v>25</v>
      </c>
      <c r="B28" s="36" t="s">
        <v>32</v>
      </c>
      <c r="C28" s="37">
        <v>8893.8445740418319</v>
      </c>
      <c r="D28" s="40"/>
      <c r="F28" s="37">
        <v>10946.800908361156</v>
      </c>
      <c r="G28" s="40"/>
      <c r="I28" s="39">
        <v>-0.18753938721506103</v>
      </c>
      <c r="K28" s="21"/>
    </row>
    <row r="29" spans="1:11">
      <c r="A29" s="1">
        <f t="shared" si="0"/>
        <v>26</v>
      </c>
      <c r="B29" s="25" t="s">
        <v>33</v>
      </c>
      <c r="C29" s="26">
        <v>8201.0199640156716</v>
      </c>
      <c r="D29" s="27">
        <f>C29/$C$9</f>
        <v>6.2805995779744828E-2</v>
      </c>
      <c r="E29" s="16"/>
      <c r="F29" s="26">
        <v>10232.528126361158</v>
      </c>
      <c r="G29" s="27">
        <v>7.4667387866489618E-2</v>
      </c>
      <c r="H29" s="16"/>
      <c r="I29" s="28">
        <v>-0.19853433455138925</v>
      </c>
      <c r="K29" s="21"/>
    </row>
    <row r="30" spans="1:11">
      <c r="A30" s="1">
        <f>+A29+1</f>
        <v>27</v>
      </c>
      <c r="B30" s="36" t="s">
        <v>34</v>
      </c>
      <c r="C30" s="37">
        <v>692.82461002616003</v>
      </c>
      <c r="D30" s="38">
        <f t="shared" ref="D30:D31" si="1">C30/$C$9</f>
        <v>5.3058692363065207E-3</v>
      </c>
      <c r="F30" s="37">
        <v>714.27278200000001</v>
      </c>
      <c r="G30" s="38">
        <v>5.2120924758246E-3</v>
      </c>
      <c r="I30" s="39">
        <v>-3.00279844260396E-2</v>
      </c>
      <c r="K30" s="21"/>
    </row>
    <row r="31" spans="1:11" ht="17.25">
      <c r="A31" s="1">
        <f>+A30+1</f>
        <v>28</v>
      </c>
      <c r="B31" s="4" t="s">
        <v>35</v>
      </c>
      <c r="C31" s="14">
        <v>17103.475613200462</v>
      </c>
      <c r="D31" s="22">
        <f t="shared" si="1"/>
        <v>0.13098380712338234</v>
      </c>
      <c r="F31" s="14">
        <v>16830.218208645445</v>
      </c>
      <c r="G31" s="22">
        <v>0.12281113868870212</v>
      </c>
      <c r="I31" s="23">
        <v>1.6236117747697953E-2</v>
      </c>
      <c r="K31" s="23"/>
    </row>
    <row r="32" spans="1:11">
      <c r="A32" s="1">
        <f t="shared" si="0"/>
        <v>29</v>
      </c>
      <c r="B32" s="4" t="s">
        <v>36</v>
      </c>
      <c r="C32" s="14">
        <v>6178.4703999988669</v>
      </c>
      <c r="D32" s="22"/>
      <c r="F32" s="14">
        <v>6646.7521930938974</v>
      </c>
      <c r="G32" s="22"/>
      <c r="I32" s="23">
        <v>-7.0452723298693787E-2</v>
      </c>
      <c r="K32" s="23"/>
    </row>
    <row r="33" spans="1:12">
      <c r="A33" s="1">
        <f t="shared" si="0"/>
        <v>30</v>
      </c>
      <c r="B33" s="4" t="s">
        <v>37</v>
      </c>
      <c r="C33" s="14">
        <v>1627.3951737821565</v>
      </c>
      <c r="D33" s="22"/>
      <c r="F33" s="14">
        <v>2795.4751416645054</v>
      </c>
      <c r="G33" s="22"/>
      <c r="I33" s="23">
        <v>-0.41784666601858633</v>
      </c>
      <c r="K33" s="23"/>
    </row>
    <row r="34" spans="1:12" ht="17.25">
      <c r="A34" s="1">
        <f t="shared" si="0"/>
        <v>31</v>
      </c>
      <c r="B34" s="25" t="s">
        <v>38</v>
      </c>
      <c r="C34" s="26">
        <v>24909.341186981488</v>
      </c>
      <c r="D34" s="27">
        <v>0.19076358603323523</v>
      </c>
      <c r="E34" s="16"/>
      <c r="F34" s="26">
        <v>26272.445543403846</v>
      </c>
      <c r="G34" s="27">
        <v>0.19171165301142154</v>
      </c>
      <c r="H34" s="16"/>
      <c r="I34" s="28">
        <v>-5.1883421136811103E-2</v>
      </c>
      <c r="K34" s="28">
        <v>3.8062777213719645E-2</v>
      </c>
    </row>
    <row r="35" spans="1:12">
      <c r="C35" s="41"/>
      <c r="D35" s="42"/>
      <c r="F35" s="41"/>
      <c r="G35" s="43"/>
      <c r="I35" s="44"/>
      <c r="K35" s="44"/>
    </row>
    <row r="36" spans="1:12">
      <c r="B36" s="36" t="s">
        <v>39</v>
      </c>
      <c r="C36" s="45">
        <v>7119.65</v>
      </c>
      <c r="F36" s="37">
        <v>8484.9310000000005</v>
      </c>
    </row>
    <row r="37" spans="1:12">
      <c r="C37" s="46"/>
      <c r="F37" s="3"/>
      <c r="G37" s="3"/>
    </row>
    <row r="38" spans="1:12" ht="224.25" customHeight="1">
      <c r="B38" s="282" t="s">
        <v>175</v>
      </c>
      <c r="C38" s="282"/>
      <c r="D38" s="282"/>
      <c r="E38" s="282"/>
      <c r="F38" s="282"/>
      <c r="G38" s="282"/>
      <c r="H38" s="282"/>
      <c r="I38" s="282"/>
      <c r="J38" s="282"/>
      <c r="K38" s="282"/>
      <c r="L38" s="50"/>
    </row>
  </sheetData>
  <mergeCells count="1">
    <mergeCell ref="B38:K38"/>
  </mergeCells>
  <pageMargins left="0.70866141732283472" right="0.70866141732283472" top="0.74803149606299213" bottom="0.74803149606299213" header="0.31496062992125984" footer="0.31496062992125984"/>
  <pageSetup paperSize="9" scale="63" orientation="landscape" r:id="rId1"/>
  <drawing r:id="rId2"/>
  <legacyDrawing r:id="rId3"/>
  <controls>
    <mc:AlternateContent xmlns:mc="http://schemas.openxmlformats.org/markup-compatibility/2006">
      <mc:Choice Requires="x14">
        <control shapeId="2049"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2049"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[2]Hoja1!#REF!</xm:f>
          </x14:formula1>
          <xm:sqref>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pageSetUpPr fitToPage="1"/>
  </sheetPr>
  <dimension ref="A1:P55"/>
  <sheetViews>
    <sheetView showGridLines="0" zoomScale="80" zoomScaleNormal="80" workbookViewId="0">
      <pane xSplit="2" ySplit="4" topLeftCell="C20" activePane="bottomRight" state="frozen"/>
      <selection activeCell="A14" sqref="A14:I14"/>
      <selection pane="topRight" activeCell="A14" sqref="A14:I14"/>
      <selection pane="bottomLeft" activeCell="A14" sqref="A14:I14"/>
      <selection pane="bottomRight" activeCell="A14" sqref="A14:I14"/>
    </sheetView>
  </sheetViews>
  <sheetFormatPr baseColWidth="10" defaultColWidth="11.42578125" defaultRowHeight="15" outlineLevelRow="2"/>
  <cols>
    <col min="1" max="1" width="29" style="58" hidden="1" customWidth="1"/>
    <col min="2" max="2" width="63.7109375" style="4" customWidth="1"/>
    <col min="3" max="3" width="12.5703125" style="4" bestFit="1" customWidth="1"/>
    <col min="4" max="4" width="9.85546875" style="4" bestFit="1" customWidth="1"/>
    <col min="5" max="5" width="1.7109375" style="4" customWidth="1"/>
    <col min="6" max="6" width="12.5703125" style="4" bestFit="1" customWidth="1"/>
    <col min="7" max="7" width="11.42578125" style="4" customWidth="1"/>
    <col min="8" max="8" width="1.7109375" style="4" customWidth="1"/>
    <col min="9" max="9" width="11.42578125" style="4" customWidth="1"/>
    <col min="10" max="10" width="1.7109375" style="4" customWidth="1"/>
    <col min="11" max="11" width="13.7109375" style="3" customWidth="1"/>
    <col min="12" max="12" width="4.5703125" style="4" customWidth="1"/>
    <col min="13" max="24" width="11.42578125" style="4" customWidth="1"/>
    <col min="25" max="16384" width="11.42578125" style="4"/>
  </cols>
  <sheetData>
    <row r="1" spans="1:15" ht="18.75">
      <c r="A1" s="1" t="s">
        <v>44</v>
      </c>
      <c r="B1" s="2" t="s">
        <v>45</v>
      </c>
    </row>
    <row r="2" spans="1:15" ht="15.75" thickBot="1">
      <c r="B2" s="5" t="s">
        <v>2</v>
      </c>
      <c r="C2" s="7"/>
      <c r="D2" s="7"/>
      <c r="E2" s="7"/>
      <c r="F2" s="7"/>
      <c r="G2" s="7"/>
      <c r="H2" s="7"/>
      <c r="I2" s="7"/>
      <c r="J2" s="7"/>
      <c r="K2" s="6"/>
    </row>
    <row r="3" spans="1:15">
      <c r="B3" s="59" t="s">
        <v>46</v>
      </c>
      <c r="C3" s="60"/>
      <c r="D3" s="61"/>
      <c r="E3" s="61"/>
      <c r="F3" s="61"/>
      <c r="G3" s="61"/>
      <c r="H3" s="61"/>
      <c r="I3" s="61"/>
      <c r="J3" s="61"/>
      <c r="K3" s="62"/>
    </row>
    <row r="4" spans="1:15" ht="32.25">
      <c r="B4" s="8"/>
      <c r="C4" s="9" t="str">
        <f>+'(1) Consolidated Q'!C3</f>
        <v>3Q 18</v>
      </c>
      <c r="D4" s="9" t="s">
        <v>4</v>
      </c>
      <c r="F4" s="9" t="s">
        <v>47</v>
      </c>
      <c r="G4" s="9" t="s">
        <v>4</v>
      </c>
      <c r="I4" s="10" t="s">
        <v>6</v>
      </c>
      <c r="J4" s="63"/>
      <c r="K4" s="10" t="s">
        <v>48</v>
      </c>
    </row>
    <row r="5" spans="1:15" ht="16.5" customHeight="1">
      <c r="B5" s="12" t="s">
        <v>8</v>
      </c>
      <c r="C5" s="13">
        <v>2953.8111789715531</v>
      </c>
      <c r="D5" s="64"/>
      <c r="E5" s="16"/>
      <c r="F5" s="13">
        <v>2789.8576743284948</v>
      </c>
      <c r="G5" s="64"/>
      <c r="H5" s="16"/>
      <c r="I5" s="65">
        <v>5.8767694908494317E-2</v>
      </c>
      <c r="J5" s="16"/>
      <c r="K5" s="17">
        <v>1.6581310093826351E-2</v>
      </c>
    </row>
    <row r="6" spans="1:15" ht="16.5" customHeight="1">
      <c r="B6" s="12" t="s">
        <v>49</v>
      </c>
      <c r="C6" s="13">
        <v>534.13460592142803</v>
      </c>
      <c r="D6" s="64"/>
      <c r="E6" s="66"/>
      <c r="F6" s="13">
        <v>506.11170742866602</v>
      </c>
      <c r="G6" s="64"/>
      <c r="H6" s="16"/>
      <c r="I6" s="65">
        <v>5.5368998743645426E-2</v>
      </c>
      <c r="J6" s="16"/>
      <c r="K6" s="17">
        <v>2.8481217849529061E-2</v>
      </c>
    </row>
    <row r="7" spans="1:15" ht="16.5" customHeight="1">
      <c r="B7" s="8" t="s">
        <v>50</v>
      </c>
      <c r="C7" s="18">
        <v>48.782346319270317</v>
      </c>
      <c r="D7" s="22"/>
      <c r="E7" s="19"/>
      <c r="F7" s="18">
        <v>45.886021652819508</v>
      </c>
      <c r="G7" s="22"/>
      <c r="I7" s="30">
        <v>6.3119977765011548E-2</v>
      </c>
      <c r="K7" s="20"/>
    </row>
    <row r="8" spans="1:15" ht="16.5" customHeight="1" outlineLevel="1">
      <c r="A8" s="1">
        <v>5</v>
      </c>
      <c r="B8" s="4" t="s">
        <v>11</v>
      </c>
      <c r="C8" s="14">
        <v>26056.339327166075</v>
      </c>
      <c r="D8" s="22"/>
      <c r="F8" s="14">
        <v>23223.452765817223</v>
      </c>
      <c r="G8" s="22"/>
      <c r="I8" s="22"/>
      <c r="K8" s="23"/>
    </row>
    <row r="9" spans="1:15" ht="16.5" customHeight="1" outlineLevel="1">
      <c r="A9" s="1">
        <f>+A8+1</f>
        <v>6</v>
      </c>
      <c r="B9" s="8" t="s">
        <v>12</v>
      </c>
      <c r="C9" s="24">
        <v>12.5226802800558</v>
      </c>
      <c r="D9" s="22"/>
      <c r="F9" s="24">
        <v>15.434786000000001</v>
      </c>
      <c r="G9" s="22"/>
      <c r="I9" s="30"/>
      <c r="K9" s="20"/>
    </row>
    <row r="10" spans="1:15" ht="16.5" customHeight="1">
      <c r="A10" s="1">
        <f t="shared" ref="A10:A16" si="0">+A9+1</f>
        <v>7</v>
      </c>
      <c r="B10" s="12" t="s">
        <v>51</v>
      </c>
      <c r="C10" s="67">
        <v>26068.862007446132</v>
      </c>
      <c r="D10" s="68">
        <v>1</v>
      </c>
      <c r="E10" s="16"/>
      <c r="F10" s="67">
        <v>23238.887551817221</v>
      </c>
      <c r="G10" s="68">
        <v>1</v>
      </c>
      <c r="H10" s="16"/>
      <c r="I10" s="65">
        <v>0.12177753557775683</v>
      </c>
      <c r="J10" s="16"/>
      <c r="K10" s="17">
        <v>7.3154385473024774E-2</v>
      </c>
    </row>
    <row r="11" spans="1:15" ht="16.5" customHeight="1" outlineLevel="1">
      <c r="A11" s="1">
        <f t="shared" si="0"/>
        <v>8</v>
      </c>
      <c r="B11" s="4" t="s">
        <v>14</v>
      </c>
      <c r="C11" s="14">
        <v>13503.346067816505</v>
      </c>
      <c r="D11" s="22">
        <v>0.5179875540389719</v>
      </c>
      <c r="F11" s="14">
        <v>11942.230824526278</v>
      </c>
      <c r="G11" s="22">
        <v>0.51388995268805049</v>
      </c>
      <c r="I11" s="22"/>
      <c r="K11" s="23"/>
    </row>
    <row r="12" spans="1:15" ht="16.5" customHeight="1">
      <c r="A12" s="1">
        <f t="shared" si="0"/>
        <v>9</v>
      </c>
      <c r="B12" s="25" t="s">
        <v>15</v>
      </c>
      <c r="C12" s="26">
        <v>12565.515939629626</v>
      </c>
      <c r="D12" s="27">
        <v>0.48201244596102805</v>
      </c>
      <c r="E12" s="16"/>
      <c r="F12" s="26">
        <v>11296.656727290945</v>
      </c>
      <c r="G12" s="27">
        <v>0.48611004731194957</v>
      </c>
      <c r="H12" s="16"/>
      <c r="I12" s="27">
        <v>0.11232165790019244</v>
      </c>
      <c r="J12" s="16"/>
      <c r="K12" s="28">
        <v>6.5762697689099703E-2</v>
      </c>
      <c r="O12" s="69">
        <f>+F5+'(3) Division MX-CAM '!F5</f>
        <v>5579.7153486569896</v>
      </c>
    </row>
    <row r="13" spans="1:15" ht="16.5" customHeight="1">
      <c r="A13" s="1">
        <f t="shared" si="0"/>
        <v>10</v>
      </c>
      <c r="B13" s="4" t="s">
        <v>16</v>
      </c>
      <c r="C13" s="14">
        <v>8748.2750658590612</v>
      </c>
      <c r="D13" s="22">
        <v>0.3355833125113119</v>
      </c>
      <c r="F13" s="14">
        <v>7651.830742968581</v>
      </c>
      <c r="G13" s="22">
        <v>0.32926837508494367</v>
      </c>
      <c r="I13" s="22"/>
      <c r="K13" s="23"/>
      <c r="N13" s="70"/>
    </row>
    <row r="14" spans="1:15" ht="16.5" customHeight="1">
      <c r="A14" s="1">
        <f t="shared" si="0"/>
        <v>11</v>
      </c>
      <c r="B14" s="4" t="s">
        <v>17</v>
      </c>
      <c r="C14" s="14">
        <v>-31.334377073012202</v>
      </c>
      <c r="D14" s="22">
        <v>-1.2019848455242144E-3</v>
      </c>
      <c r="F14" s="14">
        <v>56.837218517211696</v>
      </c>
      <c r="G14" s="22">
        <v>2.4457805215709291E-3</v>
      </c>
      <c r="I14" s="22"/>
      <c r="K14" s="21"/>
    </row>
    <row r="15" spans="1:15" ht="16.5" customHeight="1">
      <c r="A15" s="1">
        <f t="shared" si="0"/>
        <v>12</v>
      </c>
      <c r="B15" s="8" t="s">
        <v>52</v>
      </c>
      <c r="C15" s="24">
        <v>99.052917000000008</v>
      </c>
      <c r="D15" s="30">
        <v>3.7996640195382216E-3</v>
      </c>
      <c r="E15" s="8"/>
      <c r="F15" s="24">
        <v>47.919047999999997</v>
      </c>
      <c r="G15" s="30">
        <v>2.0620198747961518E-3</v>
      </c>
      <c r="I15" s="30"/>
      <c r="K15" s="20"/>
    </row>
    <row r="16" spans="1:15" ht="16.5" customHeight="1">
      <c r="A16" s="1">
        <f t="shared" si="0"/>
        <v>13</v>
      </c>
      <c r="B16" s="25" t="s">
        <v>53</v>
      </c>
      <c r="C16" s="26">
        <v>3749.5223338435749</v>
      </c>
      <c r="D16" s="27">
        <v>0.14383145427570204</v>
      </c>
      <c r="E16" s="71"/>
      <c r="F16" s="26">
        <v>3540.0697178051532</v>
      </c>
      <c r="G16" s="27">
        <v>0.15233387183063885</v>
      </c>
      <c r="I16" s="27">
        <v>5.9166240423163874E-2</v>
      </c>
      <c r="J16" s="16"/>
      <c r="K16" s="28">
        <v>3.9081823889330014E-2</v>
      </c>
      <c r="M16" s="14"/>
      <c r="N16" s="70"/>
    </row>
    <row r="17" spans="1:16" ht="16.5" customHeight="1">
      <c r="A17" s="1">
        <v>32</v>
      </c>
      <c r="B17" s="4" t="s">
        <v>54</v>
      </c>
      <c r="C17" s="14">
        <v>1652.5420174540436</v>
      </c>
      <c r="D17" s="22">
        <v>6.3391413748019487E-2</v>
      </c>
      <c r="F17" s="14">
        <v>1475.328362746865</v>
      </c>
      <c r="G17" s="22">
        <v>6.3485326457956806E-2</v>
      </c>
      <c r="I17" s="22"/>
      <c r="K17" s="23"/>
    </row>
    <row r="18" spans="1:16" ht="16.5" customHeight="1">
      <c r="A18" s="1">
        <f>+'(1) Consolidated Q'!A34</f>
        <v>31</v>
      </c>
      <c r="B18" s="25" t="s">
        <v>55</v>
      </c>
      <c r="C18" s="26">
        <v>5402.0643512976185</v>
      </c>
      <c r="D18" s="27">
        <v>0.20722286802372153</v>
      </c>
      <c r="E18" s="16"/>
      <c r="F18" s="26">
        <v>5015.3980805520177</v>
      </c>
      <c r="G18" s="27">
        <v>0.21581919828859564</v>
      </c>
      <c r="H18" s="16"/>
      <c r="I18" s="27">
        <v>7.7095828593339188E-2</v>
      </c>
      <c r="J18" s="16"/>
      <c r="K18" s="28">
        <v>4.5811561497886677E-2</v>
      </c>
    </row>
    <row r="19" spans="1:16" s="75" customFormat="1" ht="16.5" customHeight="1" outlineLevel="1" thickBot="1">
      <c r="A19" s="72"/>
      <c r="B19" s="73"/>
      <c r="C19" s="74"/>
      <c r="D19" s="7"/>
      <c r="E19" s="7"/>
      <c r="F19" s="7"/>
      <c r="G19" s="7"/>
      <c r="H19" s="7"/>
      <c r="I19" s="7"/>
      <c r="J19" s="7"/>
      <c r="K19" s="6"/>
    </row>
    <row r="20" spans="1:16" s="75" customFormat="1" ht="16.5" customHeight="1" outlineLevel="1">
      <c r="A20" s="72"/>
      <c r="B20" s="59" t="s">
        <v>56</v>
      </c>
      <c r="C20" s="60"/>
      <c r="D20" s="61"/>
      <c r="E20" s="61"/>
      <c r="F20" s="61"/>
      <c r="G20" s="61"/>
      <c r="H20" s="61"/>
      <c r="I20" s="61"/>
      <c r="J20" s="61"/>
      <c r="K20" s="62"/>
    </row>
    <row r="21" spans="1:16" s="75" customFormat="1" ht="32.25" outlineLevel="1">
      <c r="A21" s="72"/>
      <c r="B21" s="8"/>
      <c r="C21" s="9" t="str">
        <f>+'(2) Consolidated YTD'!C3</f>
        <v>YTD 2018</v>
      </c>
      <c r="D21" s="9" t="s">
        <v>4</v>
      </c>
      <c r="E21" s="31"/>
      <c r="F21" s="9" t="s">
        <v>57</v>
      </c>
      <c r="G21" s="9" t="s">
        <v>4</v>
      </c>
      <c r="H21" s="4"/>
      <c r="I21" s="10" t="s">
        <v>58</v>
      </c>
      <c r="J21" s="4"/>
      <c r="K21" s="10" t="s">
        <v>59</v>
      </c>
    </row>
    <row r="22" spans="1:16" s="75" customFormat="1" ht="16.5" customHeight="1" outlineLevel="1">
      <c r="A22" s="72"/>
      <c r="B22" s="12" t="s">
        <v>8</v>
      </c>
      <c r="C22" s="13">
        <v>8700.026081955988</v>
      </c>
      <c r="D22" s="64"/>
      <c r="E22" s="16"/>
      <c r="F22" s="13">
        <v>8467.7642102454956</v>
      </c>
      <c r="G22" s="64"/>
      <c r="H22" s="16"/>
      <c r="I22" s="65">
        <v>2.7428948887059157E-2</v>
      </c>
      <c r="J22" s="16"/>
      <c r="K22" s="17">
        <v>4.2751901250761559E-3</v>
      </c>
    </row>
    <row r="23" spans="1:16" s="75" customFormat="1" ht="16.5" customHeight="1" outlineLevel="1">
      <c r="A23" s="72"/>
      <c r="B23" s="12" t="s">
        <v>49</v>
      </c>
      <c r="C23" s="13">
        <v>1561.2088405059642</v>
      </c>
      <c r="D23" s="64"/>
      <c r="E23" s="66"/>
      <c r="F23" s="13">
        <v>1522.8398470121651</v>
      </c>
      <c r="G23" s="64"/>
      <c r="H23" s="16"/>
      <c r="I23" s="65">
        <v>2.519568526465843E-2</v>
      </c>
      <c r="J23" s="16"/>
      <c r="K23" s="17">
        <v>1.0355074893872107E-2</v>
      </c>
    </row>
    <row r="24" spans="1:16" s="75" customFormat="1" ht="16.5" customHeight="1" outlineLevel="1">
      <c r="A24" s="72"/>
      <c r="B24" s="8" t="s">
        <v>50</v>
      </c>
      <c r="C24" s="18">
        <v>47.852712718701632</v>
      </c>
      <c r="D24" s="22"/>
      <c r="E24" s="19"/>
      <c r="F24" s="18">
        <v>45.453261223751674</v>
      </c>
      <c r="G24" s="22"/>
      <c r="H24" s="4"/>
      <c r="I24" s="30">
        <f>+C24/F24-1</f>
        <v>5.2789424352594594E-2</v>
      </c>
      <c r="J24" s="4"/>
      <c r="K24" s="20"/>
    </row>
    <row r="25" spans="1:16" s="75" customFormat="1" ht="16.5" customHeight="1" outlineLevel="2">
      <c r="A25" s="1">
        <v>5</v>
      </c>
      <c r="B25" s="4" t="s">
        <v>11</v>
      </c>
      <c r="C25" s="14">
        <v>74708.078138629178</v>
      </c>
      <c r="D25" s="22"/>
      <c r="E25" s="4"/>
      <c r="F25" s="14">
        <v>69218.037368181976</v>
      </c>
      <c r="G25" s="22"/>
      <c r="H25" s="4"/>
      <c r="I25" s="22"/>
      <c r="J25" s="4"/>
      <c r="K25" s="23"/>
    </row>
    <row r="26" spans="1:16" s="75" customFormat="1" ht="16.5" customHeight="1" outlineLevel="2">
      <c r="A26" s="1">
        <v>6</v>
      </c>
      <c r="B26" s="8" t="s">
        <v>12</v>
      </c>
      <c r="C26" s="24">
        <v>30.005309704893588</v>
      </c>
      <c r="D26" s="22"/>
      <c r="E26" s="4"/>
      <c r="F26" s="24">
        <v>40.615388050000014</v>
      </c>
      <c r="G26" s="22"/>
      <c r="H26" s="4"/>
      <c r="I26" s="30"/>
      <c r="J26" s="4"/>
      <c r="K26" s="20"/>
    </row>
    <row r="27" spans="1:16" s="75" customFormat="1" ht="16.5" customHeight="1" outlineLevel="1">
      <c r="A27" s="1">
        <v>7</v>
      </c>
      <c r="B27" s="12" t="s">
        <v>51</v>
      </c>
      <c r="C27" s="67">
        <v>74738.083448334073</v>
      </c>
      <c r="D27" s="68">
        <v>1</v>
      </c>
      <c r="E27" s="16"/>
      <c r="F27" s="67">
        <v>69258.652756231982</v>
      </c>
      <c r="G27" s="68">
        <v>1</v>
      </c>
      <c r="H27" s="16"/>
      <c r="I27" s="65">
        <v>7.9115467512599569E-2</v>
      </c>
      <c r="J27" s="16"/>
      <c r="K27" s="17">
        <v>5.6049672144234508E-2</v>
      </c>
    </row>
    <row r="28" spans="1:16" s="75" customFormat="1" ht="16.5" customHeight="1" outlineLevel="2">
      <c r="A28" s="1">
        <v>8</v>
      </c>
      <c r="B28" s="4" t="s">
        <v>14</v>
      </c>
      <c r="C28" s="14">
        <v>38807.959565328558</v>
      </c>
      <c r="D28" s="22">
        <v>0.51925280626384052</v>
      </c>
      <c r="E28" s="4"/>
      <c r="F28" s="14">
        <v>35375.422119404509</v>
      </c>
      <c r="G28" s="22">
        <v>0.51077259969111055</v>
      </c>
      <c r="H28" s="4"/>
      <c r="I28" s="22"/>
      <c r="J28" s="4"/>
      <c r="K28" s="23"/>
      <c r="P28" s="76"/>
    </row>
    <row r="29" spans="1:16" s="75" customFormat="1" ht="16.5" customHeight="1" outlineLevel="1">
      <c r="A29" s="1">
        <v>9</v>
      </c>
      <c r="B29" s="25" t="s">
        <v>15</v>
      </c>
      <c r="C29" s="26">
        <v>35930.123883005523</v>
      </c>
      <c r="D29" s="27">
        <v>0.48074719373615959</v>
      </c>
      <c r="E29" s="16"/>
      <c r="F29" s="26">
        <v>33883.230636827459</v>
      </c>
      <c r="G29" s="27">
        <v>0.48922740030888923</v>
      </c>
      <c r="H29" s="16"/>
      <c r="I29" s="27">
        <v>6.0410214956106101E-2</v>
      </c>
      <c r="J29" s="16"/>
      <c r="K29" s="28">
        <v>3.7887015189022932E-2</v>
      </c>
      <c r="P29" s="76"/>
    </row>
    <row r="30" spans="1:16" s="75" customFormat="1" ht="16.5" customHeight="1" outlineLevel="1">
      <c r="A30" s="1">
        <v>10</v>
      </c>
      <c r="B30" s="4" t="s">
        <v>16</v>
      </c>
      <c r="C30" s="14">
        <v>25333.624536205436</v>
      </c>
      <c r="D30" s="22">
        <v>0.33896540247407331</v>
      </c>
      <c r="E30" s="4"/>
      <c r="F30" s="14">
        <v>23050.840621443105</v>
      </c>
      <c r="G30" s="22">
        <v>0.33282253847146864</v>
      </c>
      <c r="H30" s="4"/>
      <c r="I30" s="22"/>
      <c r="J30" s="4"/>
      <c r="K30" s="23"/>
      <c r="P30" s="76"/>
    </row>
    <row r="31" spans="1:16" s="75" customFormat="1" ht="16.5" customHeight="1" outlineLevel="1">
      <c r="A31" s="1">
        <v>11</v>
      </c>
      <c r="B31" s="4" t="s">
        <v>17</v>
      </c>
      <c r="C31" s="14">
        <v>140.56293875794427</v>
      </c>
      <c r="D31" s="22">
        <v>1.8807404775788032E-3</v>
      </c>
      <c r="E31" s="4"/>
      <c r="F31" s="14">
        <v>-35.548342826994102</v>
      </c>
      <c r="G31" s="22">
        <v>-5.13269337653921E-4</v>
      </c>
      <c r="H31" s="4"/>
      <c r="I31" s="22"/>
      <c r="J31" s="4"/>
      <c r="K31" s="21"/>
      <c r="P31" s="76"/>
    </row>
    <row r="32" spans="1:16" s="75" customFormat="1" ht="16.5" customHeight="1" outlineLevel="1">
      <c r="A32" s="1">
        <v>12</v>
      </c>
      <c r="B32" s="8" t="s">
        <v>52</v>
      </c>
      <c r="C32" s="24">
        <v>243.458787</v>
      </c>
      <c r="D32" s="30">
        <v>3.2574930446042463E-3</v>
      </c>
      <c r="E32" s="8"/>
      <c r="F32" s="24">
        <v>94.400606088807592</v>
      </c>
      <c r="G32" s="30">
        <v>1.3630153393405895E-3</v>
      </c>
      <c r="H32" s="4"/>
      <c r="I32" s="30"/>
      <c r="J32" s="4"/>
      <c r="K32" s="20"/>
    </row>
    <row r="33" spans="1:11" s="75" customFormat="1" ht="16.5" customHeight="1" outlineLevel="1">
      <c r="A33" s="1">
        <v>13</v>
      </c>
      <c r="B33" s="25" t="s">
        <v>53</v>
      </c>
      <c r="C33" s="26">
        <v>10212.477621042139</v>
      </c>
      <c r="D33" s="27">
        <v>0.13664355773990317</v>
      </c>
      <c r="E33" s="71"/>
      <c r="F33" s="26">
        <v>10773.537752122542</v>
      </c>
      <c r="G33" s="27">
        <v>0.15555511583573398</v>
      </c>
      <c r="H33" s="4"/>
      <c r="I33" s="27">
        <v>-5.2077613128507005E-2</v>
      </c>
      <c r="J33" s="16"/>
      <c r="K33" s="28">
        <v>-6.5240256982699418E-2</v>
      </c>
    </row>
    <row r="34" spans="1:11" s="75" customFormat="1" ht="16.5" customHeight="1" outlineLevel="1">
      <c r="A34" s="1">
        <v>32</v>
      </c>
      <c r="B34" s="4" t="s">
        <v>54</v>
      </c>
      <c r="C34" s="14">
        <v>4899.6128020210763</v>
      </c>
      <c r="D34" s="22">
        <v>6.5557110591525206E-2</v>
      </c>
      <c r="E34" s="4"/>
      <c r="F34" s="14">
        <v>4116.8122718236227</v>
      </c>
      <c r="G34" s="22">
        <v>5.9441125519918328E-2</v>
      </c>
      <c r="H34" s="4"/>
      <c r="I34" s="22"/>
      <c r="J34" s="4"/>
      <c r="K34" s="23"/>
    </row>
    <row r="35" spans="1:11" s="75" customFormat="1" ht="16.5" customHeight="1" outlineLevel="1">
      <c r="A35" s="1">
        <v>31</v>
      </c>
      <c r="B35" s="25" t="s">
        <v>55</v>
      </c>
      <c r="C35" s="26">
        <v>15112.090423063213</v>
      </c>
      <c r="D35" s="27">
        <v>0.20220066833142836</v>
      </c>
      <c r="E35" s="16"/>
      <c r="F35" s="26">
        <v>14890.350023946165</v>
      </c>
      <c r="G35" s="27">
        <v>0.21499624135565229</v>
      </c>
      <c r="H35" s="16"/>
      <c r="I35" s="27">
        <v>1.4891550484740224E-2</v>
      </c>
      <c r="J35" s="16"/>
      <c r="K35" s="28">
        <v>-1.6301967865984812E-3</v>
      </c>
    </row>
    <row r="36" spans="1:11" ht="6.75" customHeight="1" outlineLevel="1">
      <c r="B36" s="73"/>
      <c r="C36" s="77"/>
      <c r="D36" s="78"/>
      <c r="E36" s="73"/>
      <c r="F36" s="77"/>
      <c r="G36" s="78"/>
      <c r="H36" s="73"/>
      <c r="I36" s="78"/>
      <c r="J36" s="73"/>
      <c r="K36" s="79"/>
    </row>
    <row r="37" spans="1:11" s="31" customFormat="1" ht="16.5" hidden="1" customHeight="1">
      <c r="A37" s="80"/>
      <c r="B37" s="81" t="s">
        <v>56</v>
      </c>
      <c r="C37" s="61"/>
      <c r="D37" s="61"/>
      <c r="E37" s="61"/>
      <c r="F37" s="61"/>
      <c r="G37" s="61"/>
      <c r="H37" s="61"/>
      <c r="I37" s="61"/>
      <c r="J37" s="61"/>
      <c r="K37" s="62"/>
    </row>
    <row r="38" spans="1:11" s="31" customFormat="1" ht="32.25" hidden="1">
      <c r="A38" s="80"/>
      <c r="C38" s="82" t="s">
        <v>60</v>
      </c>
      <c r="D38" s="82" t="s">
        <v>4</v>
      </c>
      <c r="F38" s="82" t="s">
        <v>61</v>
      </c>
      <c r="G38" s="82" t="s">
        <v>4</v>
      </c>
      <c r="I38" s="83" t="s">
        <v>62</v>
      </c>
      <c r="K38" s="83" t="s">
        <v>63</v>
      </c>
    </row>
    <row r="39" spans="1:11" s="31" customFormat="1" ht="16.5" hidden="1" customHeight="1">
      <c r="A39" s="80"/>
      <c r="B39" s="84" t="s">
        <v>8</v>
      </c>
      <c r="C39" s="85"/>
      <c r="D39" s="86"/>
      <c r="E39" s="87"/>
      <c r="F39" s="85"/>
      <c r="G39" s="86"/>
      <c r="H39" s="87"/>
      <c r="I39" s="88"/>
      <c r="J39" s="87"/>
      <c r="K39" s="89">
        <v>2.1999999999999999E-2</v>
      </c>
    </row>
    <row r="40" spans="1:11" s="31" customFormat="1" ht="16.5" hidden="1" customHeight="1">
      <c r="A40" s="80"/>
      <c r="B40" s="84" t="s">
        <v>49</v>
      </c>
      <c r="C40" s="85">
        <v>472.97409732251992</v>
      </c>
      <c r="D40" s="86"/>
      <c r="E40" s="87"/>
      <c r="F40" s="85">
        <v>459.9</v>
      </c>
      <c r="G40" s="86"/>
      <c r="H40" s="87"/>
      <c r="I40" s="88">
        <v>2.842813072954975E-2</v>
      </c>
      <c r="J40" s="87"/>
      <c r="K40" s="89">
        <v>2.8428130729549972E-2</v>
      </c>
    </row>
    <row r="41" spans="1:11" s="31" customFormat="1" ht="16.5" hidden="1" customHeight="1">
      <c r="A41" s="80"/>
      <c r="B41" s="31" t="s">
        <v>50</v>
      </c>
      <c r="C41" s="90">
        <v>45.369445070708956</v>
      </c>
      <c r="D41" s="33"/>
      <c r="F41" s="90">
        <v>41.82</v>
      </c>
      <c r="G41" s="33"/>
      <c r="I41" s="33">
        <v>8.4874344110687616E-2</v>
      </c>
      <c r="K41" s="91"/>
    </row>
    <row r="42" spans="1:11" s="31" customFormat="1" ht="16.5" hidden="1" customHeight="1" outlineLevel="1">
      <c r="A42" s="80"/>
      <c r="B42" s="31" t="s">
        <v>11</v>
      </c>
      <c r="C42" s="32">
        <v>21458.572328342219</v>
      </c>
      <c r="D42" s="33"/>
      <c r="F42" s="32">
        <v>19231</v>
      </c>
      <c r="G42" s="33"/>
      <c r="I42" s="33">
        <v>0.11583237108534239</v>
      </c>
      <c r="K42" s="91"/>
    </row>
    <row r="43" spans="1:11" s="31" customFormat="1" ht="16.5" hidden="1" customHeight="1" outlineLevel="1">
      <c r="A43" s="80"/>
      <c r="B43" s="31" t="s">
        <v>12</v>
      </c>
      <c r="C43" s="32">
        <v>13.888779052260361</v>
      </c>
      <c r="D43" s="33"/>
      <c r="F43" s="32">
        <v>9</v>
      </c>
      <c r="G43" s="33"/>
      <c r="I43" s="33">
        <v>0.54319767247337336</v>
      </c>
      <c r="K43" s="91"/>
    </row>
    <row r="44" spans="1:11" s="31" customFormat="1" ht="16.5" hidden="1" customHeight="1">
      <c r="A44" s="80"/>
      <c r="B44" s="84" t="s">
        <v>51</v>
      </c>
      <c r="C44" s="92">
        <v>21472.46110739448</v>
      </c>
      <c r="D44" s="88">
        <v>1</v>
      </c>
      <c r="E44" s="87"/>
      <c r="F44" s="92">
        <v>19240</v>
      </c>
      <c r="G44" s="88">
        <v>1</v>
      </c>
      <c r="H44" s="87"/>
      <c r="I44" s="88">
        <v>0.11603228208911021</v>
      </c>
      <c r="J44" s="87"/>
      <c r="K44" s="89">
        <v>9.4031112841189035E-2</v>
      </c>
    </row>
    <row r="45" spans="1:11" s="31" customFormat="1" ht="16.5" hidden="1" customHeight="1" outlineLevel="1">
      <c r="A45" s="80"/>
      <c r="B45" s="31" t="s">
        <v>14</v>
      </c>
      <c r="C45" s="32">
        <v>11047.069244089593</v>
      </c>
      <c r="D45" s="33">
        <v>0.51447615570649741</v>
      </c>
      <c r="F45" s="32">
        <v>9672</v>
      </c>
      <c r="G45" s="33">
        <v>0.50270270270270268</v>
      </c>
      <c r="I45" s="33">
        <v>0.14217010381406037</v>
      </c>
      <c r="K45" s="91"/>
    </row>
    <row r="46" spans="1:11" s="31" customFormat="1" ht="16.5" hidden="1" customHeight="1">
      <c r="A46" s="80"/>
      <c r="B46" s="84" t="s">
        <v>15</v>
      </c>
      <c r="C46" s="92">
        <v>10425.391863304887</v>
      </c>
      <c r="D46" s="88">
        <v>0.48552384429350254</v>
      </c>
      <c r="E46" s="87"/>
      <c r="F46" s="92">
        <v>9568</v>
      </c>
      <c r="G46" s="88">
        <v>0.49729729729729732</v>
      </c>
      <c r="H46" s="87"/>
      <c r="I46" s="88">
        <v>8.9610353606280002E-2</v>
      </c>
      <c r="J46" s="87"/>
      <c r="K46" s="89">
        <v>6.8639358576664922E-2</v>
      </c>
    </row>
    <row r="47" spans="1:11" s="31" customFormat="1" ht="16.5" hidden="1" customHeight="1">
      <c r="A47" s="80"/>
      <c r="B47" s="31" t="s">
        <v>16</v>
      </c>
      <c r="C47" s="32">
        <v>7509.3760248635444</v>
      </c>
      <c r="D47" s="33">
        <v>0.34972125399624254</v>
      </c>
      <c r="F47" s="32">
        <v>6796</v>
      </c>
      <c r="G47" s="33">
        <v>0.35322245322245321</v>
      </c>
      <c r="I47" s="33">
        <v>0.10496998600111018</v>
      </c>
      <c r="K47" s="91"/>
    </row>
    <row r="48" spans="1:11" s="31" customFormat="1" ht="16.5" hidden="1" customHeight="1">
      <c r="A48" s="80"/>
      <c r="B48" s="31" t="s">
        <v>17</v>
      </c>
      <c r="C48" s="32">
        <v>-79.484212072845722</v>
      </c>
      <c r="D48" s="33">
        <v>-3.7016815014965245E-3</v>
      </c>
      <c r="F48" s="32">
        <v>34</v>
      </c>
      <c r="G48" s="33">
        <v>1.7671517671517672E-3</v>
      </c>
      <c r="I48" s="33">
        <v>-3.3377709433189917</v>
      </c>
      <c r="K48" s="91"/>
    </row>
    <row r="49" spans="1:11" s="31" customFormat="1" ht="16.5" hidden="1" customHeight="1">
      <c r="A49" s="80"/>
      <c r="B49" s="31" t="s">
        <v>64</v>
      </c>
      <c r="C49" s="32">
        <v>4.1005198099999998</v>
      </c>
      <c r="D49" s="33">
        <v>1.9096645649938572E-4</v>
      </c>
      <c r="F49" s="32">
        <v>-77</v>
      </c>
      <c r="G49" s="33">
        <v>-4.0020790020790023E-3</v>
      </c>
      <c r="I49" s="33">
        <v>-1.0532535040259741</v>
      </c>
      <c r="K49" s="91"/>
    </row>
    <row r="50" spans="1:11" s="31" customFormat="1" ht="16.5" hidden="1" customHeight="1">
      <c r="A50" s="80"/>
      <c r="B50" s="84" t="s">
        <v>53</v>
      </c>
      <c r="C50" s="92">
        <v>2991.3995307041878</v>
      </c>
      <c r="D50" s="88">
        <v>0.13931330534225714</v>
      </c>
      <c r="E50" s="87"/>
      <c r="F50" s="92">
        <v>2815</v>
      </c>
      <c r="G50" s="88">
        <v>0.1463097713097713</v>
      </c>
      <c r="H50" s="87"/>
      <c r="I50" s="88">
        <v>6.2664131688876745E-2</v>
      </c>
      <c r="J50" s="87"/>
      <c r="K50" s="89">
        <v>6.5365607235044365E-2</v>
      </c>
    </row>
    <row r="51" spans="1:11" s="31" customFormat="1" ht="16.5" hidden="1" customHeight="1">
      <c r="A51" s="80"/>
      <c r="B51" s="31" t="s">
        <v>54</v>
      </c>
      <c r="C51" s="32">
        <v>1245.1379881073899</v>
      </c>
      <c r="D51" s="33">
        <v>5.7987669968516148E-2</v>
      </c>
      <c r="F51" s="32">
        <v>1174</v>
      </c>
      <c r="G51" s="33">
        <v>6.1018711018711022E-2</v>
      </c>
      <c r="I51" s="33">
        <v>6.0594538421967492E-2</v>
      </c>
      <c r="K51" s="91"/>
    </row>
    <row r="52" spans="1:11" s="31" customFormat="1" ht="16.5" hidden="1" customHeight="1">
      <c r="A52" s="80"/>
      <c r="B52" s="84" t="s">
        <v>55</v>
      </c>
      <c r="C52" s="92">
        <v>4236.5375188115777</v>
      </c>
      <c r="D52" s="88">
        <v>0.19730097531077329</v>
      </c>
      <c r="E52" s="87"/>
      <c r="F52" s="92">
        <v>3990</v>
      </c>
      <c r="G52" s="88">
        <v>0.20738045738045738</v>
      </c>
      <c r="H52" s="87"/>
      <c r="I52" s="88">
        <v>6.1788851832475622E-2</v>
      </c>
      <c r="J52" s="87"/>
      <c r="K52" s="89">
        <v>3.534550769329714E-2</v>
      </c>
    </row>
    <row r="53" spans="1:11" s="31" customFormat="1" ht="16.5" hidden="1" customHeight="1">
      <c r="A53" s="80"/>
      <c r="C53" s="93"/>
      <c r="K53" s="94"/>
    </row>
    <row r="54" spans="1:11" s="31" customFormat="1" ht="16.5" customHeight="1">
      <c r="A54" s="80"/>
      <c r="C54" s="93"/>
      <c r="K54" s="94"/>
    </row>
    <row r="55" spans="1:11" ht="180" customHeight="1">
      <c r="B55" s="283" t="s">
        <v>176</v>
      </c>
      <c r="C55" s="283"/>
      <c r="D55" s="283"/>
      <c r="E55" s="283"/>
      <c r="F55" s="283"/>
      <c r="G55" s="283"/>
      <c r="H55" s="283"/>
      <c r="I55" s="283"/>
      <c r="J55" s="283"/>
      <c r="K55" s="283"/>
    </row>
  </sheetData>
  <mergeCells count="1">
    <mergeCell ref="B55:K55"/>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3073"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3073"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[2]Hoja1!#REF!</xm:f>
          </x14:formula1>
          <xm:sqref>A1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W37"/>
  <sheetViews>
    <sheetView showGridLines="0" zoomScale="80" zoomScaleNormal="80" workbookViewId="0">
      <pane xSplit="2" ySplit="4" topLeftCell="C20" activePane="bottomRight" state="frozen"/>
      <selection activeCell="A14" sqref="A14:I14"/>
      <selection pane="topRight" activeCell="A14" sqref="A14:I14"/>
      <selection pane="bottomLeft" activeCell="A14" sqref="A14:I14"/>
      <selection pane="bottomRight" activeCell="A14" sqref="A14:I14"/>
    </sheetView>
  </sheetViews>
  <sheetFormatPr baseColWidth="10" defaultColWidth="11.42578125" defaultRowHeight="15" outlineLevelRow="2"/>
  <cols>
    <col min="1" max="1" width="29" style="58" hidden="1" customWidth="1"/>
    <col min="2" max="2" width="63.7109375" style="4" customWidth="1"/>
    <col min="3" max="3" width="12.5703125" style="4" bestFit="1" customWidth="1"/>
    <col min="4" max="4" width="9.85546875" style="4" bestFit="1" customWidth="1"/>
    <col min="5" max="5" width="1.7109375" style="4" customWidth="1"/>
    <col min="6" max="6" width="12.5703125" style="4" bestFit="1" customWidth="1"/>
    <col min="7" max="7" width="11.42578125" style="4" customWidth="1"/>
    <col min="8" max="8" width="1.7109375" style="4" customWidth="1"/>
    <col min="9" max="9" width="11.42578125" style="4" customWidth="1"/>
    <col min="10" max="10" width="1.7109375" style="4" customWidth="1"/>
    <col min="11" max="11" width="13.7109375" style="3" customWidth="1"/>
    <col min="12" max="12" width="4.5703125" style="4" customWidth="1"/>
    <col min="13" max="24" width="11.42578125" style="4" customWidth="1"/>
    <col min="25" max="16384" width="11.42578125" style="4"/>
  </cols>
  <sheetData>
    <row r="1" spans="1:18" ht="18.75">
      <c r="A1" s="1" t="s">
        <v>44</v>
      </c>
      <c r="B1" s="2" t="s">
        <v>65</v>
      </c>
    </row>
    <row r="2" spans="1:18" ht="15.75" thickBot="1">
      <c r="B2" s="5" t="s">
        <v>2</v>
      </c>
      <c r="C2" s="7"/>
      <c r="D2" s="7"/>
      <c r="E2" s="7"/>
      <c r="F2" s="7"/>
      <c r="G2" s="7"/>
      <c r="H2" s="7"/>
      <c r="I2" s="7"/>
      <c r="J2" s="7"/>
      <c r="K2" s="6"/>
    </row>
    <row r="3" spans="1:18">
      <c r="B3" s="59" t="s">
        <v>46</v>
      </c>
      <c r="C3" s="60"/>
      <c r="D3" s="61"/>
      <c r="E3" s="61"/>
      <c r="F3" s="61"/>
      <c r="G3" s="61"/>
      <c r="H3" s="61"/>
      <c r="I3" s="61"/>
      <c r="J3" s="61"/>
      <c r="K3" s="62"/>
    </row>
    <row r="4" spans="1:18" ht="32.25">
      <c r="B4" s="8"/>
      <c r="C4" s="9" t="str">
        <f>+'(3) Division MX-CAM '!C4</f>
        <v>3Q 18</v>
      </c>
      <c r="D4" s="9" t="s">
        <v>4</v>
      </c>
      <c r="F4" s="9" t="str">
        <f>+'(3) Division MX-CAM '!F4</f>
        <v>3Q 17</v>
      </c>
      <c r="G4" s="9" t="s">
        <v>4</v>
      </c>
      <c r="I4" s="10" t="s">
        <v>6</v>
      </c>
      <c r="J4" s="63"/>
      <c r="K4" s="10" t="s">
        <v>66</v>
      </c>
    </row>
    <row r="5" spans="1:18" ht="16.5" customHeight="1">
      <c r="B5" s="12" t="s">
        <v>8</v>
      </c>
      <c r="C5" s="13">
        <v>2019.2920395351896</v>
      </c>
      <c r="D5" s="64"/>
      <c r="E5" s="16"/>
      <c r="F5" s="13">
        <v>2016.7213776971043</v>
      </c>
      <c r="G5" s="64"/>
      <c r="H5" s="16"/>
      <c r="I5" s="65">
        <v>-2.7363143978561433E-2</v>
      </c>
      <c r="J5" s="16"/>
      <c r="K5" s="17">
        <v>2.5156911538884552E-2</v>
      </c>
    </row>
    <row r="6" spans="1:18" ht="16.5" customHeight="1">
      <c r="B6" s="12" t="s">
        <v>67</v>
      </c>
      <c r="C6" s="13">
        <v>305.08649243950435</v>
      </c>
      <c r="D6" s="64"/>
      <c r="E6" s="66"/>
      <c r="F6" s="13">
        <v>316.10027707777664</v>
      </c>
      <c r="G6" s="64"/>
      <c r="H6" s="16"/>
      <c r="I6" s="65">
        <v>-3.2304388236453763E-2</v>
      </c>
      <c r="J6" s="16"/>
      <c r="K6" s="17">
        <v>1.8020100240489834E-2</v>
      </c>
    </row>
    <row r="7" spans="1:18" ht="16.5" customHeight="1">
      <c r="B7" s="8" t="s">
        <v>68</v>
      </c>
      <c r="C7" s="18">
        <v>49.253464316379457</v>
      </c>
      <c r="D7" s="22"/>
      <c r="E7" s="19"/>
      <c r="F7" s="18">
        <v>58.239607642560308</v>
      </c>
      <c r="G7" s="22"/>
      <c r="I7" s="30">
        <f>+C7/F7-1</f>
        <v>-0.15429608285365515</v>
      </c>
      <c r="K7" s="20"/>
    </row>
    <row r="8" spans="1:18" ht="16.5" customHeight="1" outlineLevel="1">
      <c r="A8" s="1">
        <v>5</v>
      </c>
      <c r="B8" s="4" t="s">
        <v>11</v>
      </c>
      <c r="C8" s="14">
        <v>17955.379307466839</v>
      </c>
      <c r="D8" s="22"/>
      <c r="F8" s="14">
        <v>21129.198381765058</v>
      </c>
      <c r="G8" s="22"/>
      <c r="I8" s="22"/>
      <c r="K8" s="23"/>
    </row>
    <row r="9" spans="1:18" ht="16.5" customHeight="1" outlineLevel="1">
      <c r="A9" s="1">
        <f>+A8+1</f>
        <v>6</v>
      </c>
      <c r="B9" s="8" t="s">
        <v>12</v>
      </c>
      <c r="C9" s="24">
        <v>123.86185247383686</v>
      </c>
      <c r="D9" s="22"/>
      <c r="F9" s="24">
        <v>96.373331838231692</v>
      </c>
      <c r="G9" s="22"/>
      <c r="I9" s="30"/>
      <c r="K9" s="20"/>
    </row>
    <row r="10" spans="1:18" ht="16.5" customHeight="1">
      <c r="A10" s="1">
        <f t="shared" ref="A10:A16" si="0">+A9+1</f>
        <v>7</v>
      </c>
      <c r="B10" s="12" t="s">
        <v>69</v>
      </c>
      <c r="C10" s="67">
        <v>18079.241159940673</v>
      </c>
      <c r="D10" s="68">
        <v>1</v>
      </c>
      <c r="E10" s="16"/>
      <c r="F10" s="67">
        <v>21225.571713603287</v>
      </c>
      <c r="G10" s="68">
        <v>1</v>
      </c>
      <c r="H10" s="16"/>
      <c r="I10" s="65">
        <v>-0.14823301798962418</v>
      </c>
      <c r="J10" s="16"/>
      <c r="K10" s="17">
        <v>5.1369902810035173E-2</v>
      </c>
    </row>
    <row r="11" spans="1:18" ht="16.5" customHeight="1" outlineLevel="1">
      <c r="A11" s="1">
        <f t="shared" si="0"/>
        <v>8</v>
      </c>
      <c r="B11" s="4" t="s">
        <v>14</v>
      </c>
      <c r="C11" s="14">
        <v>10408.036290014308</v>
      </c>
      <c r="D11" s="22">
        <v>0.57568988642488261</v>
      </c>
      <c r="F11" s="14">
        <v>12415.564608055111</v>
      </c>
      <c r="G11" s="22">
        <v>0.58493428471931719</v>
      </c>
      <c r="I11" s="22"/>
      <c r="K11" s="23"/>
    </row>
    <row r="12" spans="1:18" ht="16.5" customHeight="1">
      <c r="A12" s="1">
        <f t="shared" si="0"/>
        <v>9</v>
      </c>
      <c r="B12" s="25" t="s">
        <v>15</v>
      </c>
      <c r="C12" s="26">
        <v>7671.2048699263678</v>
      </c>
      <c r="D12" s="27">
        <v>0.42431011357511761</v>
      </c>
      <c r="E12" s="16"/>
      <c r="F12" s="26">
        <v>8810.0071055481785</v>
      </c>
      <c r="G12" s="27">
        <v>0.41506571528068287</v>
      </c>
      <c r="H12" s="16"/>
      <c r="I12" s="27">
        <v>-0.12926235154846133</v>
      </c>
      <c r="J12" s="16"/>
      <c r="K12" s="28">
        <v>4.4273270445537305E-2</v>
      </c>
      <c r="N12" s="96"/>
      <c r="O12" s="69"/>
      <c r="P12" s="96"/>
      <c r="Q12" s="96"/>
      <c r="R12" s="96"/>
    </row>
    <row r="13" spans="1:18" ht="16.5" customHeight="1">
      <c r="A13" s="1">
        <f t="shared" si="0"/>
        <v>10</v>
      </c>
      <c r="B13" s="4" t="s">
        <v>16</v>
      </c>
      <c r="C13" s="14">
        <v>5507.365494811298</v>
      </c>
      <c r="D13" s="22">
        <v>0.30462370882104933</v>
      </c>
      <c r="F13" s="14">
        <v>6883.4173063986163</v>
      </c>
      <c r="G13" s="22">
        <v>0.32429832276258985</v>
      </c>
      <c r="I13" s="22"/>
      <c r="K13" s="23"/>
    </row>
    <row r="14" spans="1:18" ht="16.5" customHeight="1">
      <c r="A14" s="1">
        <f t="shared" si="0"/>
        <v>11</v>
      </c>
      <c r="B14" s="31" t="s">
        <v>17</v>
      </c>
      <c r="C14" s="14">
        <v>149.79056517520036</v>
      </c>
      <c r="D14" s="22">
        <v>8.2852241335826006E-3</v>
      </c>
      <c r="F14" s="14">
        <v>167.25037084143136</v>
      </c>
      <c r="G14" s="22">
        <v>7.8796638836466319E-3</v>
      </c>
      <c r="I14" s="22"/>
      <c r="K14" s="21"/>
    </row>
    <row r="15" spans="1:18" ht="16.5" customHeight="1">
      <c r="A15" s="1">
        <f t="shared" si="0"/>
        <v>12</v>
      </c>
      <c r="B15" s="8" t="s">
        <v>70</v>
      </c>
      <c r="C15" s="24">
        <v>-13.907176361236099</v>
      </c>
      <c r="D15" s="30">
        <v>-7.6923451809753584E-4</v>
      </c>
      <c r="E15" s="8"/>
      <c r="F15" s="24">
        <v>-41.976759892143505</v>
      </c>
      <c r="G15" s="30">
        <v>-1.9776503765616339E-3</v>
      </c>
      <c r="I15" s="30"/>
      <c r="K15" s="20"/>
    </row>
    <row r="16" spans="1:18" ht="16.5" customHeight="1">
      <c r="A16" s="1">
        <f t="shared" si="0"/>
        <v>13</v>
      </c>
      <c r="B16" s="25" t="s">
        <v>71</v>
      </c>
      <c r="C16" s="26">
        <v>2027.9559863011052</v>
      </c>
      <c r="D16" s="27">
        <v>0.11217041513858317</v>
      </c>
      <c r="E16" s="71"/>
      <c r="F16" s="26">
        <v>1801.3161882002726</v>
      </c>
      <c r="G16" s="27">
        <v>8.4865379011007949E-2</v>
      </c>
      <c r="I16" s="27">
        <v>0.12581899812229658</v>
      </c>
      <c r="J16" s="16"/>
      <c r="K16" s="28">
        <v>8.685933863325257E-2</v>
      </c>
    </row>
    <row r="17" spans="1:11" ht="16.5" customHeight="1">
      <c r="A17" s="1">
        <v>32</v>
      </c>
      <c r="B17" s="4" t="s">
        <v>54</v>
      </c>
      <c r="C17" s="14">
        <v>1061.5913087125789</v>
      </c>
      <c r="D17" s="22">
        <v>5.8718797947383675E-2</v>
      </c>
      <c r="F17" s="14">
        <v>1778.8578154626748</v>
      </c>
      <c r="G17" s="22">
        <v>8.3807298077281947E-2</v>
      </c>
      <c r="I17" s="22"/>
      <c r="K17" s="23"/>
    </row>
    <row r="18" spans="1:11" ht="16.5" customHeight="1">
      <c r="A18" s="1">
        <f>+'(1) Consolidated Q'!A34</f>
        <v>31</v>
      </c>
      <c r="B18" s="25" t="s">
        <v>72</v>
      </c>
      <c r="C18" s="26">
        <v>3089.5472950136837</v>
      </c>
      <c r="D18" s="27">
        <v>0.17088921308596683</v>
      </c>
      <c r="E18" s="16"/>
      <c r="F18" s="26">
        <v>3580.1740036629471</v>
      </c>
      <c r="G18" s="27">
        <v>0.1686726770882899</v>
      </c>
      <c r="H18" s="16"/>
      <c r="I18" s="27">
        <v>-0.1370399059228109</v>
      </c>
      <c r="J18" s="16"/>
      <c r="K18" s="28">
        <v>9.6300567487715982E-2</v>
      </c>
    </row>
    <row r="19" spans="1:11" s="75" customFormat="1" ht="16.5" customHeight="1" outlineLevel="1" thickBot="1">
      <c r="A19" s="72"/>
      <c r="B19" s="73"/>
      <c r="C19" s="74"/>
      <c r="D19" s="7"/>
      <c r="E19" s="7"/>
      <c r="F19" s="7"/>
      <c r="G19" s="7"/>
      <c r="H19" s="7"/>
      <c r="I19" s="7"/>
      <c r="J19" s="7"/>
      <c r="K19" s="6"/>
    </row>
    <row r="20" spans="1:11" s="75" customFormat="1" ht="16.5" customHeight="1" outlineLevel="1">
      <c r="A20" s="72"/>
      <c r="B20" s="59" t="s">
        <v>56</v>
      </c>
      <c r="C20" s="60"/>
      <c r="D20" s="61"/>
      <c r="E20" s="61"/>
      <c r="F20" s="61"/>
      <c r="G20" s="61"/>
      <c r="H20" s="61"/>
      <c r="I20" s="61"/>
      <c r="J20" s="61"/>
      <c r="K20" s="62"/>
    </row>
    <row r="21" spans="1:11" s="75" customFormat="1" ht="32.25" outlineLevel="1">
      <c r="A21" s="72"/>
      <c r="B21" s="8"/>
      <c r="C21" s="9" t="str">
        <f>+'(3) Division MX-CAM '!C21</f>
        <v>YTD 2018</v>
      </c>
      <c r="D21" s="9" t="s">
        <v>4</v>
      </c>
      <c r="E21" s="31"/>
      <c r="F21" s="9" t="str">
        <f>+'(3) Division MX-CAM '!F21</f>
        <v>YTD 2017</v>
      </c>
      <c r="G21" s="9" t="s">
        <v>4</v>
      </c>
      <c r="H21" s="4"/>
      <c r="I21" s="10" t="s">
        <v>58</v>
      </c>
      <c r="J21" s="63"/>
      <c r="K21" s="10" t="s">
        <v>73</v>
      </c>
    </row>
    <row r="22" spans="1:11" s="75" customFormat="1" ht="16.5" customHeight="1" outlineLevel="1">
      <c r="A22" s="72"/>
      <c r="B22" s="12" t="s">
        <v>8</v>
      </c>
      <c r="C22" s="13">
        <v>5838.9452070391862</v>
      </c>
      <c r="D22" s="64"/>
      <c r="E22" s="16"/>
      <c r="F22" s="13">
        <v>6005.0368487859869</v>
      </c>
      <c r="G22" s="64"/>
      <c r="H22" s="16"/>
      <c r="I22" s="65">
        <v>-2.7658721491505722E-2</v>
      </c>
      <c r="J22" s="16"/>
      <c r="K22" s="17">
        <v>2.9326698640387949E-2</v>
      </c>
    </row>
    <row r="23" spans="1:11" s="75" customFormat="1" ht="16.5" customHeight="1" outlineLevel="1">
      <c r="A23" s="72"/>
      <c r="B23" s="12" t="s">
        <v>67</v>
      </c>
      <c r="C23" s="13">
        <v>888.86757636226298</v>
      </c>
      <c r="D23" s="64"/>
      <c r="E23" s="66"/>
      <c r="F23" s="13">
        <v>922.08142917081409</v>
      </c>
      <c r="G23" s="64"/>
      <c r="H23" s="16"/>
      <c r="I23" s="65">
        <v>-3.6020520268387646E-2</v>
      </c>
      <c r="J23" s="16"/>
      <c r="K23" s="17">
        <v>2.232941475088035E-2</v>
      </c>
    </row>
    <row r="24" spans="1:11" s="75" customFormat="1" ht="16.5" customHeight="1" outlineLevel="1">
      <c r="A24" s="72"/>
      <c r="B24" s="8" t="s">
        <v>68</v>
      </c>
      <c r="C24" s="18">
        <v>51.960440443355992</v>
      </c>
      <c r="D24" s="22"/>
      <c r="E24" s="19"/>
      <c r="F24" s="18">
        <v>63.836184367472462</v>
      </c>
      <c r="G24" s="22"/>
      <c r="H24" s="4"/>
      <c r="I24" s="30">
        <f>+C24/F24-1</f>
        <v>-0.18603467675564456</v>
      </c>
      <c r="J24" s="4"/>
      <c r="K24" s="20"/>
    </row>
    <row r="25" spans="1:11" s="75" customFormat="1" ht="16.5" customHeight="1" outlineLevel="2">
      <c r="A25" s="1">
        <v>5</v>
      </c>
      <c r="B25" s="4" t="s">
        <v>11</v>
      </c>
      <c r="C25" s="14">
        <v>55543.816257574603</v>
      </c>
      <c r="D25" s="22"/>
      <c r="E25" s="4"/>
      <c r="F25" s="14">
        <v>67557.144910833638</v>
      </c>
      <c r="G25" s="22"/>
      <c r="H25" s="4"/>
      <c r="I25" s="22"/>
      <c r="J25" s="4"/>
      <c r="K25" s="23"/>
    </row>
    <row r="26" spans="1:11" s="75" customFormat="1" ht="16.5" customHeight="1" outlineLevel="2">
      <c r="A26" s="1">
        <v>6</v>
      </c>
      <c r="B26" s="8" t="s">
        <v>12</v>
      </c>
      <c r="C26" s="24">
        <v>295.12343016337007</v>
      </c>
      <c r="D26" s="22"/>
      <c r="E26" s="4"/>
      <c r="F26" s="24">
        <v>225.6332446066157</v>
      </c>
      <c r="G26" s="22"/>
      <c r="H26" s="4"/>
      <c r="I26" s="30"/>
      <c r="J26" s="4"/>
      <c r="K26" s="20"/>
    </row>
    <row r="27" spans="1:11" s="75" customFormat="1" ht="16.5" customHeight="1" outlineLevel="1">
      <c r="A27" s="1">
        <v>7</v>
      </c>
      <c r="B27" s="12" t="s">
        <v>69</v>
      </c>
      <c r="C27" s="67">
        <v>55838.93968773797</v>
      </c>
      <c r="D27" s="68">
        <v>1</v>
      </c>
      <c r="E27" s="16"/>
      <c r="F27" s="67">
        <v>67782.778155440261</v>
      </c>
      <c r="G27" s="68">
        <v>1</v>
      </c>
      <c r="H27" s="16"/>
      <c r="I27" s="65">
        <v>-0.17620756765549705</v>
      </c>
      <c r="J27" s="16"/>
      <c r="K27" s="17">
        <v>4.6513459631039256E-2</v>
      </c>
    </row>
    <row r="28" spans="1:11" s="75" customFormat="1" ht="16.5" customHeight="1" outlineLevel="2">
      <c r="A28" s="1">
        <v>8</v>
      </c>
      <c r="B28" s="4" t="s">
        <v>14</v>
      </c>
      <c r="C28" s="14">
        <v>31618.63239962003</v>
      </c>
      <c r="D28" s="22">
        <v>0.56624700569956143</v>
      </c>
      <c r="E28" s="4"/>
      <c r="F28" s="14">
        <v>40216.697945861837</v>
      </c>
      <c r="G28" s="22">
        <v>0.59331734461571395</v>
      </c>
      <c r="H28" s="4"/>
      <c r="I28" s="22"/>
      <c r="J28" s="4"/>
      <c r="K28" s="23"/>
    </row>
    <row r="29" spans="1:11" s="75" customFormat="1" ht="16.5" customHeight="1" outlineLevel="1">
      <c r="A29" s="1">
        <v>9</v>
      </c>
      <c r="B29" s="25" t="s">
        <v>15</v>
      </c>
      <c r="C29" s="26">
        <v>24220.307288117951</v>
      </c>
      <c r="D29" s="27">
        <v>0.43375299430043873</v>
      </c>
      <c r="E29" s="16"/>
      <c r="F29" s="26">
        <v>27566.080209578409</v>
      </c>
      <c r="G29" s="27">
        <v>0.40668265538428583</v>
      </c>
      <c r="H29" s="16"/>
      <c r="I29" s="27">
        <v>-0.12137282109111402</v>
      </c>
      <c r="J29" s="16"/>
      <c r="K29" s="28">
        <v>8.2717748361311072E-2</v>
      </c>
    </row>
    <row r="30" spans="1:11" s="75" customFormat="1" ht="16.5" customHeight="1" outlineLevel="1">
      <c r="A30" s="1">
        <v>10</v>
      </c>
      <c r="B30" s="4" t="s">
        <v>16</v>
      </c>
      <c r="C30" s="14">
        <v>16891.39690245187</v>
      </c>
      <c r="D30" s="22">
        <v>0.30250210689729767</v>
      </c>
      <c r="E30" s="4"/>
      <c r="F30" s="14">
        <v>21644.183505443692</v>
      </c>
      <c r="G30" s="22">
        <v>0.31931685443475033</v>
      </c>
      <c r="H30" s="4"/>
      <c r="I30" s="22"/>
      <c r="J30" s="4"/>
      <c r="K30" s="23"/>
    </row>
    <row r="31" spans="1:11" s="75" customFormat="1" ht="16.5" customHeight="1" outlineLevel="1">
      <c r="A31" s="1">
        <v>11</v>
      </c>
      <c r="B31" s="31" t="s">
        <v>17</v>
      </c>
      <c r="C31" s="14">
        <v>480.31134304888349</v>
      </c>
      <c r="D31" s="22">
        <v>8.6017274993915784E-3</v>
      </c>
      <c r="E31" s="4"/>
      <c r="F31" s="14">
        <v>-35.380956786992833</v>
      </c>
      <c r="G31" s="22">
        <v>-5.2197560722366397E-4</v>
      </c>
      <c r="H31" s="4"/>
      <c r="I31" s="22"/>
      <c r="J31" s="4"/>
      <c r="K31" s="21"/>
    </row>
    <row r="32" spans="1:11" s="75" customFormat="1" ht="16.5" customHeight="1" outlineLevel="1">
      <c r="A32" s="1">
        <v>12</v>
      </c>
      <c r="B32" s="8" t="s">
        <v>70</v>
      </c>
      <c r="C32" s="24">
        <v>-42.398949596132503</v>
      </c>
      <c r="D32" s="30">
        <v>-7.5930792800213507E-4</v>
      </c>
      <c r="E32" s="8"/>
      <c r="F32" s="24">
        <v>-99.473703304307591</v>
      </c>
      <c r="G32" s="30">
        <v>-1.467536533781388E-3</v>
      </c>
      <c r="H32" s="4"/>
      <c r="I32" s="30"/>
      <c r="J32" s="4"/>
      <c r="K32" s="20"/>
    </row>
    <row r="33" spans="1:23" s="75" customFormat="1" ht="16.5" customHeight="1" outlineLevel="1">
      <c r="A33" s="1">
        <v>13</v>
      </c>
      <c r="B33" s="25" t="s">
        <v>71</v>
      </c>
      <c r="C33" s="26">
        <v>6890.9979922133298</v>
      </c>
      <c r="D33" s="27">
        <v>0.12340846783175162</v>
      </c>
      <c r="E33" s="71"/>
      <c r="F33" s="26">
        <v>6056.7513642260101</v>
      </c>
      <c r="G33" s="27">
        <v>8.9355313090540442E-2</v>
      </c>
      <c r="H33" s="4"/>
      <c r="I33" s="27">
        <v>0.13773829860587772</v>
      </c>
      <c r="J33" s="16"/>
      <c r="K33" s="28">
        <v>0.11683363928179502</v>
      </c>
    </row>
    <row r="34" spans="1:23" s="75" customFormat="1" ht="16.5" customHeight="1" outlineLevel="1">
      <c r="A34" s="1">
        <v>32</v>
      </c>
      <c r="B34" s="4" t="s">
        <v>54</v>
      </c>
      <c r="C34" s="14">
        <v>2906.2527717428011</v>
      </c>
      <c r="D34" s="22">
        <v>5.2047062282971748E-2</v>
      </c>
      <c r="E34" s="4"/>
      <c r="F34" s="14">
        <v>5325.4009744077621</v>
      </c>
      <c r="G34" s="22">
        <v>7.8565693518720794E-2</v>
      </c>
      <c r="H34" s="4"/>
      <c r="I34" s="22"/>
      <c r="J34" s="4"/>
      <c r="K34" s="23"/>
    </row>
    <row r="35" spans="1:23" s="75" customFormat="1" ht="16.5" customHeight="1" outlineLevel="1">
      <c r="A35" s="1">
        <v>31</v>
      </c>
      <c r="B35" s="25" t="s">
        <v>72</v>
      </c>
      <c r="C35" s="26">
        <v>9797.2507639561318</v>
      </c>
      <c r="D35" s="27">
        <v>0.17545553011472337</v>
      </c>
      <c r="E35" s="16"/>
      <c r="F35" s="26">
        <v>11382.15233863377</v>
      </c>
      <c r="G35" s="27">
        <v>0.16792100660926121</v>
      </c>
      <c r="H35" s="16"/>
      <c r="I35" s="27">
        <v>-0.13924445285256815</v>
      </c>
      <c r="J35" s="16"/>
      <c r="K35" s="28">
        <v>0.11427058895048847</v>
      </c>
    </row>
    <row r="36" spans="1:23" ht="16.5" customHeight="1">
      <c r="B36" s="284"/>
      <c r="C36" s="284"/>
      <c r="D36" s="284"/>
      <c r="E36" s="284"/>
      <c r="F36" s="284"/>
      <c r="G36" s="284"/>
      <c r="H36" s="284"/>
      <c r="I36" s="284"/>
      <c r="J36" s="284"/>
      <c r="K36" s="284"/>
      <c r="L36" s="95"/>
      <c r="M36" s="95"/>
      <c r="N36" s="95"/>
      <c r="O36" s="95"/>
      <c r="P36" s="95"/>
      <c r="Q36" s="95"/>
      <c r="R36" s="95"/>
      <c r="S36" s="95"/>
      <c r="T36" s="95"/>
      <c r="U36" s="95"/>
      <c r="V36" s="95"/>
      <c r="W36" s="95"/>
    </row>
    <row r="37" spans="1:23" ht="195" customHeight="1">
      <c r="B37" s="285" t="s">
        <v>177</v>
      </c>
      <c r="C37" s="285"/>
      <c r="D37" s="285"/>
      <c r="E37" s="285"/>
      <c r="F37" s="285"/>
      <c r="G37" s="285"/>
      <c r="H37" s="285"/>
      <c r="I37" s="285"/>
      <c r="J37" s="285"/>
      <c r="K37" s="285"/>
    </row>
  </sheetData>
  <mergeCells count="2">
    <mergeCell ref="B36:K36"/>
    <mergeCell ref="B37:K37"/>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4097"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4097"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[2]Hoja1!#REF!</xm:f>
          </x14:formula1>
          <xm:sqref>A1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pageSetUpPr fitToPage="1"/>
  </sheetPr>
  <dimension ref="A1:K53"/>
  <sheetViews>
    <sheetView showGridLines="0" topLeftCell="A10" zoomScale="110" zoomScaleNormal="110" workbookViewId="0">
      <selection activeCell="M1" sqref="M1:M1048576"/>
    </sheetView>
  </sheetViews>
  <sheetFormatPr baseColWidth="10" defaultColWidth="0" defaultRowHeight="0" customHeight="1" zeroHeight="1"/>
  <cols>
    <col min="1" max="1" width="44" style="4" customWidth="1"/>
    <col min="2" max="2" width="17.28515625" style="4" customWidth="1"/>
    <col min="3" max="3" width="11.42578125" style="4" customWidth="1"/>
    <col min="4" max="4" width="4.85546875" style="4" customWidth="1"/>
    <col min="5" max="5" width="11.42578125" style="4" customWidth="1"/>
    <col min="6" max="6" width="8.85546875" style="4" customWidth="1"/>
    <col min="7" max="7" width="13.5703125" style="4" customWidth="1"/>
    <col min="8" max="8" width="11.42578125" style="4" hidden="1" customWidth="1"/>
    <col min="9" max="11" width="0" style="4" hidden="1" customWidth="1"/>
    <col min="12" max="16384" width="11.42578125" style="4" hidden="1"/>
  </cols>
  <sheetData>
    <row r="1" spans="1:6" ht="18.75">
      <c r="A1" s="2" t="s">
        <v>74</v>
      </c>
      <c r="B1" s="2"/>
    </row>
    <row r="2" spans="1:6" ht="15.75" thickBot="1">
      <c r="A2" s="97" t="s">
        <v>75</v>
      </c>
      <c r="B2" s="97"/>
      <c r="C2" s="98"/>
      <c r="D2" s="98"/>
      <c r="E2" s="98"/>
      <c r="F2" s="98"/>
    </row>
    <row r="3" spans="1:6" ht="27.75" customHeight="1" thickTop="1" thickBot="1">
      <c r="A3" s="7"/>
      <c r="B3" s="7"/>
      <c r="C3" s="99" t="s">
        <v>76</v>
      </c>
      <c r="D3" s="100"/>
      <c r="E3" s="101" t="s">
        <v>77</v>
      </c>
      <c r="F3" s="102"/>
    </row>
    <row r="4" spans="1:6" ht="15">
      <c r="A4" s="103" t="s">
        <v>78</v>
      </c>
      <c r="B4" s="103"/>
      <c r="C4" s="8"/>
      <c r="D4" s="8"/>
      <c r="E4" s="8"/>
      <c r="F4" s="31"/>
    </row>
    <row r="5" spans="1:6" ht="15">
      <c r="A5" s="16" t="s">
        <v>79</v>
      </c>
    </row>
    <row r="6" spans="1:6" ht="15">
      <c r="A6" s="4" t="s">
        <v>80</v>
      </c>
      <c r="B6" s="104" t="s">
        <v>81</v>
      </c>
      <c r="C6" s="14">
        <v>18474.897951275132</v>
      </c>
      <c r="D6" s="104" t="s">
        <v>81</v>
      </c>
      <c r="E6" s="14">
        <v>18767</v>
      </c>
      <c r="F6" s="105"/>
    </row>
    <row r="7" spans="1:6" ht="15">
      <c r="A7" s="4" t="s">
        <v>82</v>
      </c>
      <c r="C7" s="14">
        <v>12605.344023383373</v>
      </c>
      <c r="E7" s="14">
        <v>17576</v>
      </c>
      <c r="F7" s="105"/>
    </row>
    <row r="8" spans="1:6" ht="15">
      <c r="A8" s="4" t="s">
        <v>83</v>
      </c>
      <c r="C8" s="14">
        <v>10299.02603436529</v>
      </c>
      <c r="E8" s="14">
        <v>11364</v>
      </c>
      <c r="F8" s="105"/>
    </row>
    <row r="9" spans="1:6" ht="15">
      <c r="A9" s="4" t="s">
        <v>84</v>
      </c>
      <c r="C9" s="14">
        <v>28571.312223513192</v>
      </c>
      <c r="E9" s="14">
        <v>0</v>
      </c>
      <c r="F9" s="105"/>
    </row>
    <row r="10" spans="1:6" ht="15">
      <c r="A10" s="4" t="s">
        <v>85</v>
      </c>
      <c r="C10" s="14">
        <v>8935.6162999446133</v>
      </c>
      <c r="E10" s="14">
        <v>7950</v>
      </c>
      <c r="F10" s="105"/>
    </row>
    <row r="11" spans="1:6" ht="15">
      <c r="A11" s="36" t="s">
        <v>86</v>
      </c>
      <c r="B11" s="36"/>
      <c r="C11" s="37">
        <v>78886.196532481597</v>
      </c>
      <c r="D11" s="36"/>
      <c r="E11" s="37">
        <v>55657</v>
      </c>
      <c r="F11" s="93"/>
    </row>
    <row r="12" spans="1:6" ht="15">
      <c r="A12" s="16" t="s">
        <v>87</v>
      </c>
      <c r="B12" s="16"/>
      <c r="C12" s="14"/>
      <c r="E12" s="14"/>
      <c r="F12" s="105"/>
    </row>
    <row r="13" spans="1:6" ht="15">
      <c r="A13" s="4" t="s">
        <v>87</v>
      </c>
      <c r="C13" s="14">
        <v>100435.50925786194</v>
      </c>
      <c r="E13" s="14">
        <v>121968</v>
      </c>
      <c r="F13" s="105"/>
    </row>
    <row r="14" spans="1:6" ht="15">
      <c r="A14" s="4" t="s">
        <v>88</v>
      </c>
      <c r="C14" s="14">
        <v>-42105.965800738093</v>
      </c>
      <c r="E14" s="14">
        <v>-46141</v>
      </c>
      <c r="F14" s="105"/>
    </row>
    <row r="15" spans="1:6" ht="15">
      <c r="A15" s="36" t="s">
        <v>89</v>
      </c>
      <c r="B15" s="36"/>
      <c r="C15" s="37">
        <v>58329.543457123844</v>
      </c>
      <c r="D15" s="36"/>
      <c r="E15" s="37">
        <v>75827</v>
      </c>
      <c r="F15" s="93"/>
    </row>
    <row r="16" spans="1:6" ht="15">
      <c r="A16" s="4" t="s">
        <v>90</v>
      </c>
      <c r="C16" s="14">
        <v>10840.90018854074</v>
      </c>
      <c r="E16" s="14">
        <v>12540.0000023719</v>
      </c>
      <c r="F16" s="105"/>
    </row>
    <row r="17" spans="1:7" ht="15">
      <c r="A17" s="4" t="s">
        <v>91</v>
      </c>
      <c r="C17" s="14">
        <v>113513.23423758174</v>
      </c>
      <c r="E17" s="14">
        <v>124243</v>
      </c>
      <c r="F17" s="105"/>
    </row>
    <row r="18" spans="1:7" ht="15">
      <c r="A18" s="4" t="s">
        <v>92</v>
      </c>
      <c r="C18" s="14">
        <v>17233.807649052877</v>
      </c>
      <c r="E18" s="14">
        <v>17410</v>
      </c>
      <c r="F18" s="105"/>
    </row>
    <row r="19" spans="1:7" ht="15">
      <c r="A19" s="71" t="s">
        <v>93</v>
      </c>
      <c r="B19" s="106" t="s">
        <v>81</v>
      </c>
      <c r="C19" s="107">
        <v>278803.68206478079</v>
      </c>
      <c r="D19" s="106" t="s">
        <v>81</v>
      </c>
      <c r="E19" s="107">
        <v>285677.0000023719</v>
      </c>
      <c r="F19" s="108"/>
    </row>
    <row r="20" spans="1:7" ht="15.75" thickBot="1">
      <c r="A20" s="109"/>
      <c r="B20" s="109"/>
      <c r="C20" s="110"/>
      <c r="D20" s="109"/>
      <c r="E20" s="110"/>
      <c r="F20" s="31"/>
    </row>
    <row r="21" spans="1:7" ht="15">
      <c r="A21" s="103" t="s">
        <v>94</v>
      </c>
      <c r="B21" s="103"/>
      <c r="C21" s="111"/>
      <c r="D21" s="103"/>
      <c r="E21" s="111"/>
      <c r="F21" s="87"/>
    </row>
    <row r="22" spans="1:7" ht="15">
      <c r="A22" s="16" t="s">
        <v>95</v>
      </c>
      <c r="C22" s="14"/>
      <c r="E22" s="14"/>
      <c r="F22" s="14"/>
      <c r="G22" s="14"/>
    </row>
    <row r="23" spans="1:7" ht="15">
      <c r="A23" s="4" t="s">
        <v>96</v>
      </c>
      <c r="B23" s="104" t="s">
        <v>81</v>
      </c>
      <c r="C23" s="14">
        <v>10120.770178174198</v>
      </c>
      <c r="D23" s="104" t="s">
        <v>81</v>
      </c>
      <c r="E23" s="14">
        <v>12171</v>
      </c>
      <c r="F23" s="14"/>
      <c r="G23" s="14"/>
    </row>
    <row r="24" spans="1:7" ht="15">
      <c r="A24" s="4" t="s">
        <v>97</v>
      </c>
      <c r="B24" s="104"/>
      <c r="C24" s="14">
        <v>8515.231982053343</v>
      </c>
      <c r="D24" s="104"/>
      <c r="E24" s="14">
        <v>0</v>
      </c>
      <c r="F24" s="14"/>
      <c r="G24" s="14"/>
    </row>
    <row r="25" spans="1:7" ht="15">
      <c r="A25" s="4" t="s">
        <v>98</v>
      </c>
      <c r="C25" s="14">
        <v>15609.130977794468</v>
      </c>
      <c r="E25" s="14">
        <v>19956</v>
      </c>
      <c r="F25" s="105"/>
      <c r="G25" s="14"/>
    </row>
    <row r="26" spans="1:7" ht="15">
      <c r="A26" s="4" t="s">
        <v>99</v>
      </c>
      <c r="C26" s="14">
        <v>17764.204701052488</v>
      </c>
      <c r="E26" s="14">
        <v>23467</v>
      </c>
      <c r="F26" s="105"/>
      <c r="G26" s="14"/>
    </row>
    <row r="27" spans="1:7" ht="15">
      <c r="A27" s="36" t="s">
        <v>100</v>
      </c>
      <c r="B27" s="36"/>
      <c r="C27" s="37">
        <v>52009.337839074491</v>
      </c>
      <c r="D27" s="36"/>
      <c r="E27" s="37">
        <v>55595</v>
      </c>
      <c r="F27" s="93"/>
    </row>
    <row r="28" spans="1:7" ht="15">
      <c r="A28" s="4" t="s">
        <v>101</v>
      </c>
      <c r="C28" s="14">
        <v>79840.169643199333</v>
      </c>
      <c r="E28" s="14">
        <v>71189</v>
      </c>
      <c r="F28" s="105"/>
      <c r="G28" s="14"/>
    </row>
    <row r="29" spans="1:7" ht="15">
      <c r="A29" s="4" t="s">
        <v>102</v>
      </c>
      <c r="C29" s="14">
        <v>15835.483435384966</v>
      </c>
      <c r="E29" s="14">
        <v>18184</v>
      </c>
      <c r="F29" s="105"/>
      <c r="G29" s="105"/>
    </row>
    <row r="30" spans="1:7" ht="15">
      <c r="A30" s="36" t="s">
        <v>103</v>
      </c>
      <c r="B30" s="36"/>
      <c r="C30" s="37">
        <v>147684.99091765878</v>
      </c>
      <c r="D30" s="36"/>
      <c r="E30" s="37">
        <v>144968</v>
      </c>
      <c r="F30" s="93"/>
      <c r="G30" s="105"/>
    </row>
    <row r="31" spans="1:7" ht="15">
      <c r="A31" s="16" t="s">
        <v>104</v>
      </c>
      <c r="C31" s="14"/>
      <c r="E31" s="14"/>
      <c r="F31" s="105"/>
    </row>
    <row r="32" spans="1:7" ht="15">
      <c r="A32" s="4" t="s">
        <v>34</v>
      </c>
      <c r="C32" s="14">
        <v>15929.08806449423</v>
      </c>
      <c r="E32" s="14">
        <v>18141</v>
      </c>
      <c r="F32" s="105"/>
    </row>
    <row r="33" spans="1:8" ht="15">
      <c r="A33" s="4" t="s">
        <v>105</v>
      </c>
      <c r="C33" s="14">
        <v>115189.60293103966</v>
      </c>
      <c r="E33" s="14">
        <v>122568</v>
      </c>
      <c r="F33" s="105"/>
    </row>
    <row r="34" spans="1:8" ht="15">
      <c r="A34" s="36" t="s">
        <v>106</v>
      </c>
      <c r="B34" s="36"/>
      <c r="C34" s="37">
        <v>131118.69099553389</v>
      </c>
      <c r="D34" s="36"/>
      <c r="E34" s="37">
        <v>140709</v>
      </c>
      <c r="F34" s="93"/>
    </row>
    <row r="35" spans="1:8" ht="15.75" thickBot="1">
      <c r="A35" s="112" t="s">
        <v>107</v>
      </c>
      <c r="B35" s="113" t="s">
        <v>81</v>
      </c>
      <c r="C35" s="114">
        <v>278803.68191319267</v>
      </c>
      <c r="D35" s="113" t="s">
        <v>81</v>
      </c>
      <c r="E35" s="114">
        <v>285677</v>
      </c>
      <c r="F35" s="108"/>
    </row>
    <row r="36" spans="1:8" ht="15">
      <c r="A36" s="115"/>
      <c r="B36" s="116"/>
      <c r="C36" s="108"/>
      <c r="D36" s="116"/>
      <c r="E36" s="108"/>
      <c r="F36" s="108"/>
    </row>
    <row r="37" spans="1:8" ht="72.75" hidden="1" customHeight="1">
      <c r="A37" s="286"/>
      <c r="B37" s="286"/>
      <c r="C37" s="286"/>
      <c r="D37" s="286"/>
      <c r="E37" s="286"/>
      <c r="F37" s="117"/>
      <c r="G37" s="118"/>
      <c r="H37" s="118"/>
    </row>
    <row r="38" spans="1:8" ht="15">
      <c r="A38" s="115"/>
      <c r="B38" s="119"/>
      <c r="C38" s="120"/>
      <c r="D38" s="119"/>
      <c r="E38" s="120"/>
      <c r="F38" s="108"/>
      <c r="G38" s="118"/>
      <c r="H38" s="118"/>
    </row>
    <row r="39" spans="1:8" ht="15" hidden="1">
      <c r="A39" s="119"/>
      <c r="B39" s="119"/>
      <c r="C39" s="119"/>
      <c r="D39" s="119"/>
      <c r="E39" s="119"/>
      <c r="F39" s="117"/>
      <c r="G39" s="118"/>
      <c r="H39" s="118"/>
    </row>
    <row r="40" spans="1:8" ht="15" hidden="1"/>
    <row r="41" spans="1:8" ht="15" hidden="1"/>
    <row r="42" spans="1:8" ht="15" hidden="1"/>
    <row r="43" spans="1:8" ht="15" hidden="1"/>
    <row r="44" spans="1:8" ht="15" hidden="1"/>
    <row r="45" spans="1:8" ht="15" hidden="1"/>
    <row r="46" spans="1:8" ht="15" hidden="1"/>
    <row r="47" spans="1:8" ht="15" hidden="1"/>
    <row r="48" spans="1:8" ht="15" hidden="1"/>
    <row r="49" ht="15" hidden="1"/>
    <row r="50" ht="15" hidden="1"/>
    <row r="51" ht="15" hidden="1"/>
    <row r="52" ht="15" hidden="1"/>
    <row r="53" ht="15" hidden="1"/>
  </sheetData>
  <mergeCells count="1">
    <mergeCell ref="A37:E37"/>
  </mergeCells>
  <pageMargins left="0.7" right="0.7" top="0.75" bottom="0.75" header="0.3" footer="0.3"/>
  <pageSetup paperSize="9" scale="89" orientation="portrait" r:id="rId1"/>
  <drawing r:id="rId2"/>
  <legacyDrawing r:id="rId3"/>
  <controls>
    <mc:AlternateContent xmlns:mc="http://schemas.openxmlformats.org/markup-compatibility/2006">
      <mc:Choice Requires="x14">
        <control shapeId="5121" r:id="rId4" name="FPMExcelClientSheetOptionstb1">
          <controlPr defaultSize="0" autoLine="0" r:id="rId5">
            <anchor moveWithCells="1" sizeWithCells="1">
              <from>
                <xdr:col>0</xdr:col>
                <xdr:colOff>0</xdr:colOff>
                <xdr:row>0</xdr:row>
                <xdr:rowOff>0</xdr:rowOff>
              </from>
              <to>
                <xdr:col>0</xdr:col>
                <xdr:colOff>1133475</xdr:colOff>
                <xdr:row>0</xdr:row>
                <xdr:rowOff>0</xdr:rowOff>
              </to>
            </anchor>
          </controlPr>
        </control>
      </mc:Choice>
      <mc:Fallback>
        <control shapeId="5121" r:id="rId4"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pageSetUpPr fitToPage="1"/>
  </sheetPr>
  <dimension ref="A1:J54"/>
  <sheetViews>
    <sheetView showGridLines="0" zoomScale="115" zoomScaleNormal="115" workbookViewId="0">
      <pane ySplit="2" topLeftCell="A30" activePane="bottomLeft" state="frozen"/>
      <selection activeCell="M1" sqref="M1:M1048576"/>
      <selection pane="bottomLeft" activeCell="D42" sqref="D42"/>
    </sheetView>
  </sheetViews>
  <sheetFormatPr baseColWidth="10" defaultColWidth="0" defaultRowHeight="0" customHeight="1" zeroHeight="1"/>
  <cols>
    <col min="1" max="1" width="15.5703125" style="4" customWidth="1"/>
    <col min="2" max="4" width="13.7109375" style="4" customWidth="1"/>
    <col min="5" max="5" width="2.7109375" style="4" customWidth="1"/>
    <col min="6" max="8" width="13.7109375" style="4" customWidth="1"/>
    <col min="9" max="9" width="4" style="4" customWidth="1"/>
    <col min="10" max="10" width="0" style="4" hidden="1" customWidth="1"/>
    <col min="11" max="16384" width="11.42578125" style="4" hidden="1"/>
  </cols>
  <sheetData>
    <row r="1" spans="1:8" ht="18.75">
      <c r="A1" s="2" t="s">
        <v>108</v>
      </c>
    </row>
    <row r="2" spans="1:8" ht="15.75" thickBot="1">
      <c r="A2" s="121" t="s">
        <v>109</v>
      </c>
      <c r="B2" s="98"/>
      <c r="C2" s="98"/>
      <c r="D2" s="98"/>
      <c r="E2" s="98"/>
      <c r="F2" s="98"/>
      <c r="G2" s="98"/>
      <c r="H2" s="98"/>
    </row>
    <row r="3" spans="1:8" ht="3.75" customHeight="1" thickTop="1"/>
    <row r="4" spans="1:8" ht="19.5" thickBot="1">
      <c r="A4" s="122" t="s">
        <v>110</v>
      </c>
      <c r="B4" s="123"/>
      <c r="C4" s="123"/>
      <c r="D4" s="123"/>
      <c r="E4" s="123"/>
      <c r="F4" s="123"/>
      <c r="G4" s="123"/>
      <c r="H4" s="123"/>
    </row>
    <row r="5" spans="1:8" ht="6" customHeight="1">
      <c r="A5" s="87"/>
      <c r="B5" s="31"/>
      <c r="C5" s="31"/>
      <c r="D5" s="31"/>
      <c r="E5" s="31"/>
      <c r="F5" s="31"/>
      <c r="G5" s="31"/>
      <c r="H5" s="31"/>
    </row>
    <row r="6" spans="1:8" ht="15" customHeight="1">
      <c r="B6" s="124" t="s">
        <v>111</v>
      </c>
      <c r="C6" s="125" t="s">
        <v>3</v>
      </c>
      <c r="D6" s="126" t="s">
        <v>112</v>
      </c>
    </row>
    <row r="7" spans="1:8" ht="15" customHeight="1">
      <c r="A7" s="127" t="s">
        <v>113</v>
      </c>
      <c r="B7" s="128">
        <v>5.3328419668459359E-2</v>
      </c>
      <c r="C7" s="129">
        <v>2.2712434245989677E-2</v>
      </c>
      <c r="D7" s="130">
        <v>2.8546959790478166E-2</v>
      </c>
    </row>
    <row r="8" spans="1:8" ht="15" customHeight="1">
      <c r="A8" s="131" t="str">
        <f t="shared" ref="A8:A15" si="0">+A24</f>
        <v>Guatemala</v>
      </c>
      <c r="B8" s="132">
        <v>4.1303107504685244E-2</v>
      </c>
      <c r="C8" s="133">
        <v>1.3493075011231426E-2</v>
      </c>
      <c r="D8" s="134">
        <v>1.9791993257610718E-2</v>
      </c>
    </row>
    <row r="9" spans="1:8" ht="15" customHeight="1">
      <c r="A9" s="135" t="str">
        <f t="shared" si="0"/>
        <v>Nicaragua</v>
      </c>
      <c r="B9" s="136">
        <v>4.7306739207393367E-2</v>
      </c>
      <c r="C9" s="137">
        <v>-6.0046883651839744E-3</v>
      </c>
      <c r="D9" s="138">
        <v>1.4237052649860082E-2</v>
      </c>
    </row>
    <row r="10" spans="1:8" ht="15" customHeight="1">
      <c r="A10" s="131" t="str">
        <f t="shared" si="0"/>
        <v>Costa Rica</v>
      </c>
      <c r="B10" s="132">
        <v>2.3966065185890173E-2</v>
      </c>
      <c r="C10" s="133">
        <v>4.3307394637164265E-3</v>
      </c>
      <c r="D10" s="134">
        <v>7.1779844698949269E-3</v>
      </c>
    </row>
    <row r="11" spans="1:8" ht="15" customHeight="1">
      <c r="A11" s="135" t="str">
        <f t="shared" si="0"/>
        <v>Panama</v>
      </c>
      <c r="B11" s="136">
        <v>8.6008951157812152E-3</v>
      </c>
      <c r="C11" s="137">
        <v>2.7788419983902912E-3</v>
      </c>
      <c r="D11" s="138">
        <v>1.0500209784526149E-2</v>
      </c>
    </row>
    <row r="12" spans="1:8" ht="15" customHeight="1">
      <c r="A12" s="131" t="str">
        <f t="shared" si="0"/>
        <v>Colombia</v>
      </c>
      <c r="B12" s="132">
        <v>3.0773101358350097E-2</v>
      </c>
      <c r="C12" s="133">
        <v>1.2975160265216168E-4</v>
      </c>
      <c r="D12" s="134">
        <v>2.5817970059049511E-2</v>
      </c>
    </row>
    <row r="13" spans="1:8" ht="15" customHeight="1">
      <c r="A13" s="135" t="str">
        <f t="shared" si="0"/>
        <v>Brazil</v>
      </c>
      <c r="B13" s="136">
        <v>3.9020294855668824E-2</v>
      </c>
      <c r="C13" s="137">
        <v>1.0075318001965039E-2</v>
      </c>
      <c r="D13" s="138">
        <v>2.7570964122626496E-2</v>
      </c>
    </row>
    <row r="14" spans="1:8" ht="15" customHeight="1">
      <c r="A14" s="131" t="str">
        <f t="shared" si="0"/>
        <v>Argentina</v>
      </c>
      <c r="B14" s="132">
        <v>0.37625911274731205</v>
      </c>
      <c r="C14" s="133">
        <v>0.13088868138460885</v>
      </c>
      <c r="D14" s="134">
        <v>0.29120001336769996</v>
      </c>
    </row>
    <row r="15" spans="1:8" ht="15" customHeight="1">
      <c r="A15" s="139" t="str">
        <f t="shared" si="0"/>
        <v>Uruguay</v>
      </c>
      <c r="B15" s="140">
        <v>8.4515172654342496E-2</v>
      </c>
      <c r="C15" s="141">
        <v>2.1331213569989238E-2</v>
      </c>
      <c r="D15" s="142">
        <v>7.9245053800763632E-2</v>
      </c>
    </row>
    <row r="16" spans="1:8" ht="15" customHeight="1">
      <c r="A16" s="115" t="s">
        <v>114</v>
      </c>
    </row>
    <row r="17" spans="1:8" ht="17.25" customHeight="1">
      <c r="A17" s="95"/>
    </row>
    <row r="18" spans="1:8" ht="3" customHeight="1"/>
    <row r="19" spans="1:8" ht="19.5" thickBot="1">
      <c r="A19" s="122" t="s">
        <v>115</v>
      </c>
      <c r="B19" s="123"/>
      <c r="C19" s="123"/>
      <c r="D19" s="123"/>
      <c r="E19" s="123"/>
      <c r="F19" s="123"/>
      <c r="G19" s="123"/>
      <c r="H19" s="123"/>
    </row>
    <row r="20" spans="1:8" ht="6" customHeight="1">
      <c r="A20" s="87"/>
      <c r="B20" s="31"/>
      <c r="C20" s="31"/>
      <c r="D20" s="31"/>
      <c r="E20" s="31"/>
      <c r="F20" s="31"/>
      <c r="G20" s="31"/>
      <c r="H20" s="31"/>
    </row>
    <row r="21" spans="1:8" ht="15" customHeight="1">
      <c r="A21" s="87"/>
      <c r="B21" s="287" t="s">
        <v>116</v>
      </c>
      <c r="C21" s="288"/>
      <c r="D21" s="289"/>
      <c r="E21" s="31"/>
      <c r="F21" s="287" t="s">
        <v>117</v>
      </c>
      <c r="G21" s="288"/>
      <c r="H21" s="289"/>
    </row>
    <row r="22" spans="1:8" ht="15" customHeight="1">
      <c r="B22" s="143" t="str">
        <f>+C6</f>
        <v>3Q 18</v>
      </c>
      <c r="C22" s="144" t="s">
        <v>47</v>
      </c>
      <c r="D22" s="145" t="s">
        <v>118</v>
      </c>
      <c r="F22" s="143" t="s">
        <v>119</v>
      </c>
      <c r="G22" s="144" t="s">
        <v>60</v>
      </c>
      <c r="H22" s="145" t="s">
        <v>118</v>
      </c>
    </row>
    <row r="23" spans="1:8" ht="15" customHeight="1">
      <c r="A23" s="127" t="s">
        <v>113</v>
      </c>
      <c r="B23" s="146">
        <v>18.978918458781365</v>
      </c>
      <c r="C23" s="147">
        <v>17.822207921146955</v>
      </c>
      <c r="D23" s="148">
        <v>6.4902763044410117E-2</v>
      </c>
      <c r="F23" s="146">
        <v>19.036478656767368</v>
      </c>
      <c r="G23" s="147">
        <v>18.935577419354843</v>
      </c>
      <c r="H23" s="148">
        <v>5.328659125514168E-3</v>
      </c>
    </row>
    <row r="24" spans="1:8" ht="15" customHeight="1">
      <c r="A24" s="131" t="s">
        <v>120</v>
      </c>
      <c r="B24" s="149">
        <v>7.5465859283154115</v>
      </c>
      <c r="C24" s="150">
        <v>7.2944659462365591</v>
      </c>
      <c r="D24" s="151">
        <v>3.4563185836644861E-2</v>
      </c>
      <c r="F24" s="149">
        <v>7.4515472118108885</v>
      </c>
      <c r="G24" s="150">
        <v>7.3551360549581837</v>
      </c>
      <c r="H24" s="151">
        <v>1.3108004547069285E-2</v>
      </c>
    </row>
    <row r="25" spans="1:8" ht="15" customHeight="1">
      <c r="A25" s="135" t="s">
        <v>121</v>
      </c>
      <c r="B25" s="152">
        <v>31.743283799283159</v>
      </c>
      <c r="C25" s="153">
        <v>30.23170121863798</v>
      </c>
      <c r="D25" s="154">
        <v>4.9999917957421536E-2</v>
      </c>
      <c r="F25" s="152">
        <v>31.359409368492916</v>
      </c>
      <c r="G25" s="153">
        <v>29.866104241338107</v>
      </c>
      <c r="H25" s="154">
        <v>4.9999997156907616E-2</v>
      </c>
    </row>
    <row r="26" spans="1:8" ht="15" customHeight="1">
      <c r="A26" s="131" t="s">
        <v>122</v>
      </c>
      <c r="B26" s="149">
        <v>574.59015053763449</v>
      </c>
      <c r="C26" s="150">
        <v>577.25140143369174</v>
      </c>
      <c r="D26" s="151">
        <v>-4.6102112345637325E-3</v>
      </c>
      <c r="F26" s="149">
        <v>571.85628963987028</v>
      </c>
      <c r="G26" s="150">
        <v>572.42662066905609</v>
      </c>
      <c r="H26" s="151">
        <v>-9.9633910896601563E-4</v>
      </c>
    </row>
    <row r="27" spans="1:8" ht="15" customHeight="1">
      <c r="A27" s="135" t="s">
        <v>123</v>
      </c>
      <c r="B27" s="152">
        <v>1</v>
      </c>
      <c r="C27" s="153">
        <v>1</v>
      </c>
      <c r="D27" s="154">
        <v>0</v>
      </c>
      <c r="F27" s="152">
        <v>1</v>
      </c>
      <c r="G27" s="153">
        <v>1</v>
      </c>
      <c r="H27" s="154">
        <v>0</v>
      </c>
    </row>
    <row r="28" spans="1:8" ht="15" customHeight="1">
      <c r="A28" s="131" t="s">
        <v>124</v>
      </c>
      <c r="B28" s="149">
        <v>2960.2812280701746</v>
      </c>
      <c r="C28" s="150">
        <v>2976.1152248677258</v>
      </c>
      <c r="D28" s="151">
        <v>-5.3203574462594716E-3</v>
      </c>
      <c r="F28" s="149">
        <v>2886.9849842105259</v>
      </c>
      <c r="G28" s="150">
        <v>2938.9408521404525</v>
      </c>
      <c r="H28" s="151">
        <v>-1.7678432654432918E-2</v>
      </c>
    </row>
    <row r="29" spans="1:8" ht="15" customHeight="1">
      <c r="A29" s="135" t="s">
        <v>125</v>
      </c>
      <c r="B29" s="152">
        <v>3.958355842174607</v>
      </c>
      <c r="C29" s="153">
        <v>3.1639484955141479</v>
      </c>
      <c r="D29" s="154">
        <v>0.25108099824847696</v>
      </c>
      <c r="F29" s="152">
        <v>3.6030765265161144</v>
      </c>
      <c r="G29" s="153">
        <v>3.1732248779025598</v>
      </c>
      <c r="H29" s="154">
        <v>0.13546208199958332</v>
      </c>
    </row>
    <row r="30" spans="1:8" ht="15" customHeight="1">
      <c r="A30" s="131" t="s">
        <v>126</v>
      </c>
      <c r="B30" s="149">
        <v>32.091156709956714</v>
      </c>
      <c r="C30" s="150">
        <v>17.284891774891765</v>
      </c>
      <c r="D30" s="151">
        <v>0.85660154127043486</v>
      </c>
      <c r="F30" s="149">
        <v>25.107214716926997</v>
      </c>
      <c r="G30" s="150">
        <v>16.230425300625299</v>
      </c>
      <c r="H30" s="151">
        <v>0.54692278556370955</v>
      </c>
    </row>
    <row r="31" spans="1:8" ht="15" customHeight="1">
      <c r="A31" s="139" t="s">
        <v>127</v>
      </c>
      <c r="B31" s="155">
        <v>31.779294227994228</v>
      </c>
      <c r="C31" s="156">
        <v>28.722856535277586</v>
      </c>
      <c r="D31" s="157">
        <v>0.1064113413985377</v>
      </c>
      <c r="F31" s="155">
        <v>30.104127593394267</v>
      </c>
      <c r="G31" s="156">
        <v>28.487976817911285</v>
      </c>
      <c r="H31" s="157">
        <v>5.6730977626563428E-2</v>
      </c>
    </row>
    <row r="32" spans="1:8" ht="9" customHeight="1"/>
    <row r="33" spans="1:8" ht="15.75" thickBot="1">
      <c r="A33" s="122" t="s">
        <v>128</v>
      </c>
      <c r="B33" s="123"/>
      <c r="C33" s="123"/>
      <c r="D33" s="123"/>
      <c r="E33" s="123"/>
      <c r="F33" s="123"/>
      <c r="G33" s="123"/>
      <c r="H33" s="123"/>
    </row>
    <row r="34" spans="1:8" ht="6" customHeight="1">
      <c r="A34" s="87"/>
      <c r="B34" s="31"/>
      <c r="C34" s="31"/>
      <c r="D34" s="31"/>
      <c r="E34" s="31"/>
      <c r="F34" s="31"/>
      <c r="G34" s="31"/>
      <c r="H34" s="31"/>
    </row>
    <row r="35" spans="1:8" ht="15" customHeight="1">
      <c r="A35" s="87"/>
      <c r="B35" s="287" t="s">
        <v>129</v>
      </c>
      <c r="C35" s="288"/>
      <c r="D35" s="289"/>
      <c r="E35" s="31"/>
      <c r="F35" s="287" t="s">
        <v>129</v>
      </c>
      <c r="G35" s="288"/>
      <c r="H35" s="289"/>
    </row>
    <row r="36" spans="1:8" ht="15" customHeight="1">
      <c r="B36" s="143" t="s">
        <v>130</v>
      </c>
      <c r="C36" s="144" t="s">
        <v>131</v>
      </c>
      <c r="D36" s="145" t="s">
        <v>118</v>
      </c>
      <c r="F36" s="143" t="s">
        <v>132</v>
      </c>
      <c r="G36" s="144" t="s">
        <v>133</v>
      </c>
      <c r="H36" s="145" t="s">
        <v>118</v>
      </c>
    </row>
    <row r="37" spans="1:8" ht="15" customHeight="1">
      <c r="A37" s="127" t="s">
        <v>113</v>
      </c>
      <c r="B37" s="146">
        <v>18.812000000000001</v>
      </c>
      <c r="C37" s="147">
        <v>18.197900000000001</v>
      </c>
      <c r="D37" s="148">
        <v>3.3745651970831902E-2</v>
      </c>
      <c r="F37" s="146">
        <v>19.863299999999999</v>
      </c>
      <c r="G37" s="147">
        <v>17.897300000000001</v>
      </c>
      <c r="H37" s="148">
        <v>0.10984897163259255</v>
      </c>
    </row>
    <row r="38" spans="1:8" ht="15" customHeight="1">
      <c r="A38" s="131" t="s">
        <v>120</v>
      </c>
      <c r="B38" s="149">
        <v>7.7020600000000004</v>
      </c>
      <c r="C38" s="150">
        <v>7.3442699999999999</v>
      </c>
      <c r="D38" s="151">
        <v>4.8716890855047712E-2</v>
      </c>
      <c r="F38" s="149">
        <v>7.4932600000000003</v>
      </c>
      <c r="G38" s="150">
        <v>7.3351600000000001</v>
      </c>
      <c r="H38" s="151">
        <v>2.1553722072865433E-2</v>
      </c>
    </row>
    <row r="39" spans="1:8" ht="15" customHeight="1">
      <c r="A39" s="135" t="s">
        <v>121</v>
      </c>
      <c r="B39" s="152">
        <v>31.935300000000002</v>
      </c>
      <c r="C39" s="153">
        <v>30.4146</v>
      </c>
      <c r="D39" s="154">
        <v>4.9999013631611078E-2</v>
      </c>
      <c r="F39" s="152">
        <v>31.545000000000002</v>
      </c>
      <c r="G39" s="153">
        <v>30.0428</v>
      </c>
      <c r="H39" s="154">
        <v>5.0001997150731725E-2</v>
      </c>
    </row>
    <row r="40" spans="1:8" ht="15" customHeight="1">
      <c r="A40" s="131" t="s">
        <v>122</v>
      </c>
      <c r="B40" s="149">
        <v>585.79999999999995</v>
      </c>
      <c r="C40" s="150">
        <v>574.13</v>
      </c>
      <c r="D40" s="151">
        <v>2.03264069113267E-2</v>
      </c>
      <c r="F40" s="149">
        <v>570.08000000000004</v>
      </c>
      <c r="G40" s="150">
        <v>579.87</v>
      </c>
      <c r="H40" s="151">
        <v>-1.6883094486695227E-2</v>
      </c>
    </row>
    <row r="41" spans="1:8" ht="15" customHeight="1">
      <c r="A41" s="135" t="s">
        <v>123</v>
      </c>
      <c r="B41" s="152">
        <v>1</v>
      </c>
      <c r="C41" s="153">
        <v>1</v>
      </c>
      <c r="D41" s="154">
        <v>0</v>
      </c>
      <c r="F41" s="152">
        <v>1</v>
      </c>
      <c r="G41" s="153">
        <v>1</v>
      </c>
      <c r="H41" s="154">
        <v>0</v>
      </c>
    </row>
    <row r="42" spans="1:8" ht="15" customHeight="1">
      <c r="A42" s="131" t="s">
        <v>124</v>
      </c>
      <c r="B42" s="149">
        <v>2972.18</v>
      </c>
      <c r="C42" s="150">
        <v>2936.67</v>
      </c>
      <c r="D42" s="151">
        <v>1.2091927250933887E-2</v>
      </c>
      <c r="F42" s="149">
        <v>2930.8</v>
      </c>
      <c r="G42" s="150">
        <v>3038.26</v>
      </c>
      <c r="H42" s="151">
        <v>-3.5368928268153521E-2</v>
      </c>
    </row>
    <row r="43" spans="1:8" ht="15" customHeight="1">
      <c r="A43" s="135" t="s">
        <v>125</v>
      </c>
      <c r="B43" s="152">
        <v>4.0038999999999998</v>
      </c>
      <c r="C43" s="153">
        <v>3.1680000000000001</v>
      </c>
      <c r="D43" s="154">
        <v>0.26385732323232314</v>
      </c>
      <c r="F43" s="152">
        <v>3.8557999999999999</v>
      </c>
      <c r="G43" s="153">
        <v>3.3081999999999998</v>
      </c>
      <c r="H43" s="154">
        <v>0.16552808173629163</v>
      </c>
    </row>
    <row r="44" spans="1:8" ht="15" customHeight="1">
      <c r="A44" s="131" t="s">
        <v>126</v>
      </c>
      <c r="B44" s="149">
        <v>41.25</v>
      </c>
      <c r="C44" s="150">
        <v>17.309999999999999</v>
      </c>
      <c r="D44" s="151">
        <v>1.3830155979202776</v>
      </c>
      <c r="F44" s="149">
        <v>28.85</v>
      </c>
      <c r="G44" s="150">
        <v>16.63</v>
      </c>
      <c r="H44" s="151">
        <v>0.73481659651232722</v>
      </c>
    </row>
    <row r="45" spans="1:8" ht="15" customHeight="1">
      <c r="A45" s="139" t="s">
        <v>127</v>
      </c>
      <c r="B45" s="155">
        <v>33.213999999999999</v>
      </c>
      <c r="C45" s="156">
        <v>28.951000000000001</v>
      </c>
      <c r="D45" s="157">
        <v>0.1472487996960381</v>
      </c>
      <c r="F45" s="155">
        <v>31.466000000000001</v>
      </c>
      <c r="G45" s="156">
        <v>28.481000000000002</v>
      </c>
      <c r="H45" s="157">
        <v>0.10480671324742818</v>
      </c>
    </row>
    <row r="46" spans="1:8" s="75" customFormat="1" ht="16.5" customHeight="1">
      <c r="A46" s="115" t="s">
        <v>134</v>
      </c>
    </row>
    <row r="47" spans="1:8" ht="15" customHeight="1">
      <c r="A47" s="95"/>
    </row>
    <row r="48" spans="1:8" ht="15">
      <c r="A48" s="158"/>
    </row>
    <row r="49" ht="16.5" customHeight="1"/>
    <row r="50" ht="16.5" customHeight="1"/>
    <row r="51" ht="0" hidden="1" customHeight="1"/>
    <row r="52" ht="0" hidden="1" customHeight="1"/>
    <row r="53" ht="0" hidden="1" customHeight="1"/>
    <row r="54" ht="0" hidden="1" customHeight="1"/>
  </sheetData>
  <mergeCells count="4">
    <mergeCell ref="B21:D21"/>
    <mergeCell ref="F21:H21"/>
    <mergeCell ref="B35:D35"/>
    <mergeCell ref="F35:H35"/>
  </mergeCells>
  <pageMargins left="0.7" right="0.7" top="0.75" bottom="0.75" header="0.3" footer="0.3"/>
  <pageSetup paperSize="9" scale="86" orientation="portrait" r:id="rId1"/>
  <drawing r:id="rId2"/>
  <legacyDrawing r:id="rId3"/>
  <controls>
    <mc:AlternateContent xmlns:mc="http://schemas.openxmlformats.org/markup-compatibility/2006">
      <mc:Choice Requires="x14">
        <control shapeId="6145" r:id="rId4" name="FPMExcelClientSheetOptionstb1">
          <controlPr defaultSize="0" autoLine="0" r:id="rId5">
            <anchor moveWithCells="1" sizeWithCells="1">
              <from>
                <xdr:col>0</xdr:col>
                <xdr:colOff>0</xdr:colOff>
                <xdr:row>0</xdr:row>
                <xdr:rowOff>0</xdr:rowOff>
              </from>
              <to>
                <xdr:col>0</xdr:col>
                <xdr:colOff>981075</xdr:colOff>
                <xdr:row>0</xdr:row>
                <xdr:rowOff>0</xdr:rowOff>
              </to>
            </anchor>
          </controlPr>
        </control>
      </mc:Choice>
      <mc:Fallback>
        <control shapeId="6145" r:id="rId4"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0">
    <pageSetUpPr fitToPage="1"/>
  </sheetPr>
  <dimension ref="A1:R51"/>
  <sheetViews>
    <sheetView showGridLines="0" zoomScaleNormal="100" workbookViewId="0">
      <pane xSplit="2" ySplit="2" topLeftCell="C33" activePane="bottomRight" state="frozen"/>
      <selection activeCell="O10" sqref="O10"/>
      <selection pane="topRight" activeCell="O10" sqref="O10"/>
      <selection pane="bottomLeft" activeCell="O10" sqref="O10"/>
      <selection pane="bottomRight" activeCell="O10" sqref="O10"/>
    </sheetView>
  </sheetViews>
  <sheetFormatPr baseColWidth="10" defaultColWidth="0" defaultRowHeight="0" customHeight="1" zeroHeight="1"/>
  <cols>
    <col min="1" max="1" width="0.7109375" style="4" customWidth="1"/>
    <col min="2" max="2" width="26" style="4" customWidth="1"/>
    <col min="3" max="7" width="9.85546875" style="4" customWidth="1"/>
    <col min="8" max="8" width="2.7109375" style="4" customWidth="1"/>
    <col min="9" max="9" width="9.5703125" style="4" customWidth="1"/>
    <col min="10" max="10" width="8.7109375" style="4" customWidth="1"/>
    <col min="11" max="11" width="11.140625" style="4" customWidth="1"/>
    <col min="12" max="13" width="8.7109375" style="4" customWidth="1"/>
    <col min="14" max="14" width="4.85546875" style="4" customWidth="1"/>
    <col min="15" max="15" width="8.7109375" style="4" customWidth="1"/>
    <col min="16" max="16" width="10" style="57" bestFit="1" customWidth="1"/>
    <col min="17" max="18" width="0" style="4" hidden="1" customWidth="1"/>
    <col min="19" max="16384" width="11.42578125" style="4" hidden="1"/>
  </cols>
  <sheetData>
    <row r="1" spans="2:16" ht="18.75">
      <c r="B1" s="2" t="s">
        <v>135</v>
      </c>
    </row>
    <row r="2" spans="2:16" ht="15.75" thickBot="1">
      <c r="B2" s="159" t="s">
        <v>136</v>
      </c>
      <c r="C2" s="31"/>
      <c r="D2" s="31"/>
      <c r="E2" s="31"/>
      <c r="F2" s="31"/>
      <c r="G2" s="31"/>
      <c r="H2" s="31"/>
      <c r="I2" s="31"/>
      <c r="J2" s="31"/>
      <c r="K2" s="31"/>
      <c r="L2" s="31"/>
      <c r="M2" s="31"/>
      <c r="N2" s="31"/>
      <c r="O2" s="31"/>
    </row>
    <row r="3" spans="2:16" ht="19.5" thickBot="1">
      <c r="B3" s="160" t="s">
        <v>137</v>
      </c>
      <c r="C3" s="161"/>
      <c r="D3" s="161"/>
      <c r="E3" s="161"/>
      <c r="F3" s="161"/>
      <c r="G3" s="161"/>
      <c r="H3" s="161"/>
      <c r="I3" s="161"/>
      <c r="J3" s="161"/>
      <c r="K3" s="161"/>
      <c r="L3" s="161"/>
      <c r="M3" s="161"/>
      <c r="N3" s="161"/>
      <c r="O3" s="162"/>
    </row>
    <row r="4" spans="2:16" ht="16.5" customHeight="1">
      <c r="B4" s="301" t="s">
        <v>138</v>
      </c>
      <c r="C4" s="302" t="s">
        <v>139</v>
      </c>
      <c r="D4" s="303"/>
      <c r="E4" s="303"/>
      <c r="F4" s="303"/>
      <c r="G4" s="304"/>
      <c r="I4" s="302" t="s">
        <v>140</v>
      </c>
      <c r="J4" s="303"/>
      <c r="K4" s="303"/>
      <c r="L4" s="303"/>
      <c r="M4" s="304"/>
      <c r="N4" s="163"/>
      <c r="O4" s="164" t="s">
        <v>141</v>
      </c>
    </row>
    <row r="5" spans="2:16" ht="16.5" customHeight="1">
      <c r="B5" s="292"/>
      <c r="C5" s="165" t="s">
        <v>142</v>
      </c>
      <c r="D5" s="166" t="s">
        <v>143</v>
      </c>
      <c r="E5" s="166" t="s">
        <v>144</v>
      </c>
      <c r="F5" s="166" t="s">
        <v>145</v>
      </c>
      <c r="G5" s="167" t="s">
        <v>146</v>
      </c>
      <c r="I5" s="166" t="s">
        <v>142</v>
      </c>
      <c r="J5" s="166" t="s">
        <v>143</v>
      </c>
      <c r="K5" s="166" t="s">
        <v>144</v>
      </c>
      <c r="L5" s="168" t="s">
        <v>145</v>
      </c>
      <c r="M5" s="167" t="s">
        <v>146</v>
      </c>
      <c r="N5" s="169"/>
      <c r="O5" s="170" t="s">
        <v>147</v>
      </c>
    </row>
    <row r="6" spans="2:16" ht="15">
      <c r="B6" s="171" t="s">
        <v>113</v>
      </c>
      <c r="C6" s="172">
        <v>349.10601629584085</v>
      </c>
      <c r="D6" s="173">
        <v>25.888701557130986</v>
      </c>
      <c r="E6" s="173">
        <v>71.965399968409997</v>
      </c>
      <c r="F6" s="173">
        <v>30.593288451903984</v>
      </c>
      <c r="G6" s="174">
        <f>+SUM(C6:F6)</f>
        <v>477.55340627328576</v>
      </c>
      <c r="I6" s="172">
        <v>340.00886334715506</v>
      </c>
      <c r="J6" s="173">
        <v>23.637029994196947</v>
      </c>
      <c r="K6" s="173">
        <v>73.260425036352999</v>
      </c>
      <c r="L6" s="173">
        <v>27.351192232295002</v>
      </c>
      <c r="M6" s="174">
        <f>+SUM(I6:L6)</f>
        <v>464.25751061</v>
      </c>
      <c r="N6" s="175"/>
      <c r="O6" s="176">
        <f>+G6/M6-1</f>
        <v>2.8639053455087771E-2</v>
      </c>
      <c r="P6" s="176"/>
    </row>
    <row r="7" spans="2:16" ht="15">
      <c r="B7" s="171" t="s">
        <v>148</v>
      </c>
      <c r="C7" s="177">
        <v>48.487297347286059</v>
      </c>
      <c r="D7" s="178">
        <v>2.7278516015108667</v>
      </c>
      <c r="E7" s="178">
        <v>0.12931991629999998</v>
      </c>
      <c r="F7" s="178">
        <v>5.2230177333600665</v>
      </c>
      <c r="G7" s="179">
        <f>+SUM(C7:F7)</f>
        <v>56.567486598456988</v>
      </c>
      <c r="I7" s="177">
        <v>34.401865039594995</v>
      </c>
      <c r="J7" s="178">
        <v>2.4675812380909994</v>
      </c>
      <c r="K7" s="178">
        <v>0.13234197029999997</v>
      </c>
      <c r="L7" s="178">
        <v>4.8524085706799998</v>
      </c>
      <c r="M7" s="180">
        <f>+SUM(I7:L7)</f>
        <v>41.85419681866599</v>
      </c>
      <c r="N7" s="175"/>
      <c r="O7" s="181">
        <f>+G7/M7-1</f>
        <v>0.35153678479452299</v>
      </c>
      <c r="P7" s="182">
        <v>42.252129689999997</v>
      </c>
    </row>
    <row r="8" spans="2:16" ht="15">
      <c r="B8" s="183" t="s">
        <v>149</v>
      </c>
      <c r="C8" s="184">
        <f>+SUM(C6:C7)</f>
        <v>397.59331364312692</v>
      </c>
      <c r="D8" s="185">
        <f>+SUM(D6:D7)</f>
        <v>28.616553158641853</v>
      </c>
      <c r="E8" s="185">
        <f>+SUM(E6:E7)</f>
        <v>72.094719884710003</v>
      </c>
      <c r="F8" s="185">
        <f>+SUM(F6:F7)</f>
        <v>35.816306185264054</v>
      </c>
      <c r="G8" s="186">
        <f>+SUM(G6:G7)</f>
        <v>534.12089287174274</v>
      </c>
      <c r="H8" s="87"/>
      <c r="I8" s="184">
        <f>+SUM(I6:I7)</f>
        <v>374.41072838675007</v>
      </c>
      <c r="J8" s="185">
        <f>+SUM(J6:J7)</f>
        <v>26.104611232287947</v>
      </c>
      <c r="K8" s="185">
        <f>+SUM(K6:K7)</f>
        <v>73.392767006653003</v>
      </c>
      <c r="L8" s="185">
        <f>+SUM(L6:L7)</f>
        <v>32.203600802975004</v>
      </c>
      <c r="M8" s="186">
        <f>+SUM(M6:M7)</f>
        <v>506.11170742866597</v>
      </c>
      <c r="N8" s="187"/>
      <c r="O8" s="188">
        <f>+G8/M8-1</f>
        <v>5.5341903836564565E-2</v>
      </c>
      <c r="P8" s="182"/>
    </row>
    <row r="9" spans="2:16" ht="15">
      <c r="B9" s="171" t="s">
        <v>124</v>
      </c>
      <c r="C9" s="189">
        <v>53.301445924375003</v>
      </c>
      <c r="D9" s="190">
        <v>8.0208680715889944</v>
      </c>
      <c r="E9" s="190">
        <v>3.7061448632640031</v>
      </c>
      <c r="F9" s="190">
        <v>4.4342138019079993</v>
      </c>
      <c r="G9" s="179">
        <f>+SUM(C9:F9)</f>
        <v>69.462672661135997</v>
      </c>
      <c r="I9" s="177">
        <v>51.189538006567197</v>
      </c>
      <c r="J9" s="178">
        <v>5.9987699675155506</v>
      </c>
      <c r="K9" s="178">
        <v>4.9769140080143357</v>
      </c>
      <c r="L9" s="178">
        <v>5.7496496651789197</v>
      </c>
      <c r="M9" s="180">
        <f>+SUM(I9:L9)</f>
        <v>67.914871647276001</v>
      </c>
      <c r="N9" s="175"/>
      <c r="O9" s="181">
        <f>+G9/M9-1</f>
        <v>2.2790310521364043E-2</v>
      </c>
      <c r="P9" s="182">
        <v>75.756704621040001</v>
      </c>
    </row>
    <row r="10" spans="2:16" ht="15">
      <c r="B10" s="171" t="s">
        <v>150</v>
      </c>
      <c r="C10" s="177" t="s">
        <v>151</v>
      </c>
      <c r="D10" s="178" t="s">
        <v>151</v>
      </c>
      <c r="E10" s="178" t="s">
        <v>151</v>
      </c>
      <c r="F10" s="178" t="s">
        <v>151</v>
      </c>
      <c r="G10" s="180" t="s">
        <v>151</v>
      </c>
      <c r="I10" s="177">
        <v>16.213046887728389</v>
      </c>
      <c r="J10" s="178">
        <v>1.7910470802380001</v>
      </c>
      <c r="K10" s="178">
        <v>0.17930021622000011</v>
      </c>
      <c r="L10" s="178">
        <v>0.60244633291391481</v>
      </c>
      <c r="M10" s="180">
        <f>+SUM(I10:L10)</f>
        <v>18.785840517100304</v>
      </c>
      <c r="N10" s="175"/>
      <c r="O10" s="180" t="s">
        <v>152</v>
      </c>
      <c r="P10" s="182">
        <v>35.258635416671801</v>
      </c>
    </row>
    <row r="11" spans="2:16" ht="15">
      <c r="B11" s="171" t="s">
        <v>125</v>
      </c>
      <c r="C11" s="177">
        <v>164.27712685999992</v>
      </c>
      <c r="D11" s="178">
        <v>10.222715086999974</v>
      </c>
      <c r="E11" s="178">
        <v>1.6051412179999971</v>
      </c>
      <c r="F11" s="178">
        <v>8.772646555999982</v>
      </c>
      <c r="G11" s="179">
        <f>+SUM(C11:F11)</f>
        <v>184.87762972099989</v>
      </c>
      <c r="I11" s="177">
        <v>161.81157024800001</v>
      </c>
      <c r="J11" s="178">
        <v>9.3962052565626131</v>
      </c>
      <c r="K11" s="178">
        <v>1.5421208114373806</v>
      </c>
      <c r="L11" s="178">
        <v>9.1734539870000091</v>
      </c>
      <c r="M11" s="179">
        <f>+SUM(I11:L11)</f>
        <v>181.92335030300001</v>
      </c>
      <c r="N11" s="175"/>
      <c r="O11" s="181">
        <f>+G11/M11-1</f>
        <v>1.623914364527379E-2</v>
      </c>
      <c r="P11" s="182">
        <v>146.911054361</v>
      </c>
    </row>
    <row r="12" spans="2:16" ht="15">
      <c r="B12" s="171" t="s">
        <v>126</v>
      </c>
      <c r="C12" s="177">
        <v>34.085985069052938</v>
      </c>
      <c r="D12" s="178">
        <v>3.8605657515249985</v>
      </c>
      <c r="E12" s="178">
        <v>0.89591783627000299</v>
      </c>
      <c r="F12" s="178">
        <v>2.5285239448976746</v>
      </c>
      <c r="G12" s="180">
        <f>+SUM(C12:F12)</f>
        <v>41.370992601745613</v>
      </c>
      <c r="I12" s="177">
        <v>37.562648419455414</v>
      </c>
      <c r="J12" s="178">
        <v>4.6126611291541444</v>
      </c>
      <c r="K12" s="178">
        <v>0.92530282795000096</v>
      </c>
      <c r="L12" s="178">
        <v>3.5464586930955968</v>
      </c>
      <c r="M12" s="180">
        <f>+SUM(I12:L12)</f>
        <v>46.647071069655155</v>
      </c>
      <c r="N12" s="175"/>
      <c r="O12" s="181">
        <f>+G12/M12-1</f>
        <v>-0.11310631829447781</v>
      </c>
      <c r="P12" s="182">
        <v>44.596486268870599</v>
      </c>
    </row>
    <row r="13" spans="2:16" ht="15">
      <c r="B13" s="171" t="s">
        <v>127</v>
      </c>
      <c r="C13" s="177">
        <v>8.7246454980202781</v>
      </c>
      <c r="D13" s="178">
        <v>0.6046544537285149</v>
      </c>
      <c r="E13" s="178">
        <v>0</v>
      </c>
      <c r="F13" s="178">
        <v>4.5870132284606985E-2</v>
      </c>
      <c r="G13" s="180">
        <f>+SUM(C13:F13)</f>
        <v>9.3751700840333996</v>
      </c>
      <c r="I13" s="177" t="s">
        <v>151</v>
      </c>
      <c r="J13" s="178" t="s">
        <v>151</v>
      </c>
      <c r="K13" s="178" t="s">
        <v>151</v>
      </c>
      <c r="L13" s="178" t="s">
        <v>151</v>
      </c>
      <c r="M13" s="180" t="s">
        <v>151</v>
      </c>
      <c r="N13" s="175"/>
      <c r="O13" s="180" t="s">
        <v>153</v>
      </c>
      <c r="P13" s="182"/>
    </row>
    <row r="14" spans="2:16" ht="15">
      <c r="B14" s="183" t="s">
        <v>154</v>
      </c>
      <c r="C14" s="184">
        <f>+SUM(C9:C13)</f>
        <v>260.38920335144815</v>
      </c>
      <c r="D14" s="185">
        <f>+SUM(D9:D13)</f>
        <v>22.708803363842481</v>
      </c>
      <c r="E14" s="185">
        <f>+SUM(E9:E13)</f>
        <v>6.2072039175340032</v>
      </c>
      <c r="F14" s="185">
        <f>+SUM(F9:F13)</f>
        <v>15.781254435090263</v>
      </c>
      <c r="G14" s="186">
        <f>+SUM(G9:G13)</f>
        <v>305.0864650679149</v>
      </c>
      <c r="H14" s="73"/>
      <c r="I14" s="184">
        <f>+SUM(I9:I13)</f>
        <v>266.77680356175102</v>
      </c>
      <c r="J14" s="185">
        <f>+SUM(J9:J13)</f>
        <v>21.798683433470309</v>
      </c>
      <c r="K14" s="185">
        <f>+SUM(K9:K13)</f>
        <v>7.6236378636217177</v>
      </c>
      <c r="L14" s="185">
        <f>+SUM(L9:L13)</f>
        <v>19.072008678188443</v>
      </c>
      <c r="M14" s="186">
        <f>+SUM(M9:M13)</f>
        <v>315.27113353703152</v>
      </c>
      <c r="N14" s="191"/>
      <c r="O14" s="188">
        <f>+G14/M14-1</f>
        <v>-3.2304475055659809E-2</v>
      </c>
      <c r="P14" s="182"/>
    </row>
    <row r="15" spans="2:16" ht="15">
      <c r="B15" s="192" t="s">
        <v>146</v>
      </c>
      <c r="C15" s="193">
        <f>+C8+C14</f>
        <v>657.98251699457501</v>
      </c>
      <c r="D15" s="194">
        <f>+D8+D14</f>
        <v>51.325356522484334</v>
      </c>
      <c r="E15" s="194">
        <f>+E8+E14</f>
        <v>78.301923802244005</v>
      </c>
      <c r="F15" s="194">
        <f>+F8+F14</f>
        <v>51.597560620354315</v>
      </c>
      <c r="G15" s="195">
        <f>+G8+G14</f>
        <v>839.20735793965764</v>
      </c>
      <c r="I15" s="193">
        <f>+I8+I14</f>
        <v>641.18753194850115</v>
      </c>
      <c r="J15" s="194">
        <f>+J8+J14</f>
        <v>47.903294665758253</v>
      </c>
      <c r="K15" s="194">
        <f>+K8+K14</f>
        <v>81.016404870274727</v>
      </c>
      <c r="L15" s="194">
        <f>+L8+L14</f>
        <v>51.275609481163443</v>
      </c>
      <c r="M15" s="195">
        <f>+M8+M14</f>
        <v>821.38284096569748</v>
      </c>
      <c r="N15" s="187"/>
      <c r="O15" s="196">
        <f>+G15/M15-1</f>
        <v>2.1700620082352629E-2</v>
      </c>
    </row>
    <row r="16" spans="2:16" ht="15">
      <c r="B16" s="197" t="s">
        <v>155</v>
      </c>
      <c r="G16" s="70"/>
      <c r="P16" s="182"/>
    </row>
    <row r="17" spans="2:16" ht="15" customHeight="1">
      <c r="B17" s="197" t="s">
        <v>156</v>
      </c>
      <c r="P17" s="182"/>
    </row>
    <row r="18" spans="2:16" ht="15" customHeight="1" thickBot="1">
      <c r="P18" s="182"/>
    </row>
    <row r="19" spans="2:16" ht="19.5" thickBot="1">
      <c r="B19" s="160" t="s">
        <v>157</v>
      </c>
      <c r="C19" s="161"/>
      <c r="D19" s="161"/>
      <c r="E19" s="161"/>
      <c r="F19" s="161"/>
      <c r="G19" s="161"/>
      <c r="H19" s="161"/>
      <c r="I19" s="161"/>
      <c r="J19" s="161"/>
      <c r="K19" s="161"/>
      <c r="L19" s="161"/>
      <c r="M19" s="161"/>
      <c r="N19" s="161"/>
      <c r="O19" s="198"/>
      <c r="P19" s="182"/>
    </row>
    <row r="20" spans="2:16" ht="17.25">
      <c r="B20" s="301" t="s">
        <v>158</v>
      </c>
      <c r="C20" s="303" t="str">
        <f>+C4</f>
        <v>3Q 2018</v>
      </c>
      <c r="D20" s="303"/>
      <c r="E20" s="303"/>
      <c r="F20" s="303"/>
      <c r="G20" s="304"/>
      <c r="I20" s="302" t="s">
        <v>159</v>
      </c>
      <c r="J20" s="303"/>
      <c r="K20" s="303"/>
      <c r="L20" s="303"/>
      <c r="M20" s="304"/>
      <c r="N20" s="199"/>
      <c r="O20" s="164" t="s">
        <v>141</v>
      </c>
      <c r="P20" s="182"/>
    </row>
    <row r="21" spans="2:16" ht="15">
      <c r="B21" s="292"/>
      <c r="C21" s="167" t="s">
        <v>142</v>
      </c>
      <c r="D21" s="305" t="s">
        <v>160</v>
      </c>
      <c r="E21" s="306"/>
      <c r="F21" s="167" t="s">
        <v>145</v>
      </c>
      <c r="G21" s="166" t="s">
        <v>146</v>
      </c>
      <c r="I21" s="167" t="s">
        <v>142</v>
      </c>
      <c r="J21" s="305" t="s">
        <v>160</v>
      </c>
      <c r="K21" s="306"/>
      <c r="L21" s="167" t="s">
        <v>145</v>
      </c>
      <c r="M21" s="166" t="s">
        <v>146</v>
      </c>
      <c r="N21" s="169"/>
      <c r="O21" s="170" t="s">
        <v>147</v>
      </c>
      <c r="P21" s="182"/>
    </row>
    <row r="22" spans="2:16" ht="15">
      <c r="B22" s="171" t="s">
        <v>113</v>
      </c>
      <c r="C22" s="172">
        <v>2042.4047552952766</v>
      </c>
      <c r="D22" s="300">
        <v>192.59304395035898</v>
      </c>
      <c r="E22" s="300"/>
      <c r="F22" s="200">
        <v>242.16657058728094</v>
      </c>
      <c r="G22" s="200">
        <f>+SUM(C22:F22)</f>
        <v>2477.1643698329167</v>
      </c>
      <c r="H22" s="201"/>
      <c r="I22" s="172">
        <v>2027.469597425722</v>
      </c>
      <c r="J22" s="300">
        <v>175.94284139335801</v>
      </c>
      <c r="K22" s="300"/>
      <c r="L22" s="200">
        <v>223.32441263091999</v>
      </c>
      <c r="M22" s="200">
        <f>+SUM(I22:L22)</f>
        <v>2426.7368514499999</v>
      </c>
      <c r="N22" s="175"/>
      <c r="O22" s="176">
        <v>2.0779969757654504E-2</v>
      </c>
      <c r="P22" s="182">
        <v>2539.5142782022513</v>
      </c>
    </row>
    <row r="23" spans="2:16" ht="15">
      <c r="B23" s="171" t="s">
        <v>148</v>
      </c>
      <c r="C23" s="177">
        <v>396.83179601825975</v>
      </c>
      <c r="D23" s="298">
        <v>17.502352611017717</v>
      </c>
      <c r="E23" s="298"/>
      <c r="F23" s="202">
        <v>62.31266050935875</v>
      </c>
      <c r="G23" s="202">
        <f>+SUM(C23:F23)</f>
        <v>476.64680913863623</v>
      </c>
      <c r="H23" s="201"/>
      <c r="I23" s="177">
        <v>286.06248391242684</v>
      </c>
      <c r="J23" s="298">
        <v>14.760422000177998</v>
      </c>
      <c r="K23" s="298"/>
      <c r="L23" s="202">
        <v>62.297916965890145</v>
      </c>
      <c r="M23" s="202">
        <f>+SUM(I23:L23)</f>
        <v>363.12082287849495</v>
      </c>
      <c r="N23" s="175"/>
      <c r="O23" s="181">
        <v>0.31263970311647094</v>
      </c>
      <c r="P23" s="182">
        <v>368.84295300000002</v>
      </c>
    </row>
    <row r="24" spans="2:16" ht="15">
      <c r="B24" s="183" t="s">
        <v>149</v>
      </c>
      <c r="C24" s="184">
        <f>+SUM(C22:C23)</f>
        <v>2439.2365513135364</v>
      </c>
      <c r="D24" s="299">
        <f>+SUM(D22:E23)</f>
        <v>210.0953965613767</v>
      </c>
      <c r="E24" s="299"/>
      <c r="F24" s="203">
        <f>+SUM(F22:F23)</f>
        <v>304.47923109663969</v>
      </c>
      <c r="G24" s="203">
        <f>SUM(G22:G23)</f>
        <v>2953.8111789715531</v>
      </c>
      <c r="H24" s="204"/>
      <c r="I24" s="184">
        <f>+SUM(I22:I23)</f>
        <v>2313.5320813381486</v>
      </c>
      <c r="J24" s="299">
        <f>+SUM(J22:K23)</f>
        <v>190.70326339353602</v>
      </c>
      <c r="K24" s="299"/>
      <c r="L24" s="203">
        <f>+SUM(L22:L23)</f>
        <v>285.62232959681012</v>
      </c>
      <c r="M24" s="203">
        <f>SUM(M22:M23)</f>
        <v>2789.8576743284948</v>
      </c>
      <c r="N24" s="187"/>
      <c r="O24" s="188">
        <v>5.8767694908494317E-2</v>
      </c>
      <c r="P24" s="182"/>
    </row>
    <row r="25" spans="2:16" ht="15">
      <c r="B25" s="171" t="s">
        <v>124</v>
      </c>
      <c r="C25" s="177">
        <v>384.86241773707457</v>
      </c>
      <c r="D25" s="298">
        <v>95.294399715825421</v>
      </c>
      <c r="E25" s="298"/>
      <c r="F25" s="202">
        <v>46.769536023453419</v>
      </c>
      <c r="G25" s="202">
        <f>+SUM(C25:F25)</f>
        <v>526.92635347635337</v>
      </c>
      <c r="H25" s="201"/>
      <c r="I25" s="177">
        <v>388.10570500617018</v>
      </c>
      <c r="J25" s="298">
        <v>91.560333082795864</v>
      </c>
      <c r="K25" s="298"/>
      <c r="L25" s="202">
        <v>55.503473911034007</v>
      </c>
      <c r="M25" s="202">
        <f>+SUM(I25:L25)</f>
        <v>535.16951200000005</v>
      </c>
      <c r="N25" s="175"/>
      <c r="O25" s="181">
        <v>-1.5402892614044705E-2</v>
      </c>
      <c r="P25" s="182">
        <v>605.74801400000001</v>
      </c>
    </row>
    <row r="26" spans="2:16" ht="15">
      <c r="B26" s="171" t="s">
        <v>150</v>
      </c>
      <c r="C26" s="177" t="s">
        <v>153</v>
      </c>
      <c r="D26" s="298" t="s">
        <v>153</v>
      </c>
      <c r="E26" s="298"/>
      <c r="F26" s="202" t="s">
        <v>153</v>
      </c>
      <c r="G26" s="202" t="s">
        <v>152</v>
      </c>
      <c r="H26" s="201"/>
      <c r="I26" s="177">
        <v>105.65478892282613</v>
      </c>
      <c r="J26" s="298">
        <v>17.31465399999999</v>
      </c>
      <c r="K26" s="298"/>
      <c r="L26" s="202">
        <v>6.3144387313416823</v>
      </c>
      <c r="M26" s="202">
        <f>+SUM(I26:L26)</f>
        <v>129.2838816541678</v>
      </c>
      <c r="N26" s="175"/>
      <c r="O26" s="180" t="s">
        <v>152</v>
      </c>
      <c r="P26" s="182">
        <v>195.05862500000001</v>
      </c>
    </row>
    <row r="27" spans="2:16" ht="15">
      <c r="B27" s="171" t="s">
        <v>125</v>
      </c>
      <c r="C27" s="177">
        <v>1019.22601377</v>
      </c>
      <c r="D27" s="298">
        <v>89.528929886</v>
      </c>
      <c r="E27" s="298"/>
      <c r="F27" s="202">
        <v>114.64298688100004</v>
      </c>
      <c r="G27" s="202">
        <f>+SUM(C27:F27)</f>
        <v>1223.3979305370001</v>
      </c>
      <c r="H27" s="201"/>
      <c r="I27" s="177">
        <v>984.58592844100008</v>
      </c>
      <c r="J27" s="298">
        <v>81.651244947999999</v>
      </c>
      <c r="K27" s="298"/>
      <c r="L27" s="202">
        <v>105.96539035099997</v>
      </c>
      <c r="M27" s="202">
        <f>+SUM(I27:L27)</f>
        <v>1172.20256374</v>
      </c>
      <c r="N27" s="175"/>
      <c r="O27" s="181">
        <v>4.367450505623971E-2</v>
      </c>
      <c r="P27" s="182">
        <v>971.5222857739991</v>
      </c>
    </row>
    <row r="28" spans="2:16" ht="15">
      <c r="B28" s="171" t="s">
        <v>126</v>
      </c>
      <c r="C28" s="177">
        <v>180.59638699999999</v>
      </c>
      <c r="D28" s="298">
        <v>21.920638999999998</v>
      </c>
      <c r="E28" s="298"/>
      <c r="F28" s="202">
        <v>18.836829999999999</v>
      </c>
      <c r="G28" s="202">
        <f>+SUM(C28:F28)</f>
        <v>221.35385599999998</v>
      </c>
      <c r="H28" s="201"/>
      <c r="I28" s="177">
        <v>191.85193200000001</v>
      </c>
      <c r="J28" s="298">
        <v>24.276692000000001</v>
      </c>
      <c r="K28" s="298"/>
      <c r="L28" s="202">
        <v>23.316099999999999</v>
      </c>
      <c r="M28" s="202">
        <f>+SUM(I28:L28)</f>
        <v>239.44472400000001</v>
      </c>
      <c r="N28" s="175"/>
      <c r="O28" s="181">
        <v>-7.5553420838790464E-2</v>
      </c>
      <c r="P28" s="182">
        <v>227.52050399999999</v>
      </c>
    </row>
    <row r="29" spans="2:16" ht="15">
      <c r="B29" s="171" t="s">
        <v>127</v>
      </c>
      <c r="C29" s="177">
        <v>44.334579264343667</v>
      </c>
      <c r="D29" s="298">
        <v>2.7224641921027239</v>
      </c>
      <c r="E29" s="298"/>
      <c r="F29" s="202">
        <v>0.55685606539030541</v>
      </c>
      <c r="G29" s="202">
        <f>+SUM(C29:F29)</f>
        <v>47.6138995218367</v>
      </c>
      <c r="H29" s="201"/>
      <c r="I29" s="177" t="s">
        <v>153</v>
      </c>
      <c r="J29" s="298" t="s">
        <v>153</v>
      </c>
      <c r="K29" s="298"/>
      <c r="L29" s="202" t="s">
        <v>153</v>
      </c>
      <c r="M29" s="202" t="s">
        <v>152</v>
      </c>
      <c r="N29" s="175"/>
      <c r="O29" s="180" t="s">
        <v>152</v>
      </c>
      <c r="P29" s="182"/>
    </row>
    <row r="30" spans="2:16" ht="15">
      <c r="B30" s="183" t="s">
        <v>154</v>
      </c>
      <c r="C30" s="184">
        <f>+SUM(C25:C29)</f>
        <v>1629.0193977714182</v>
      </c>
      <c r="D30" s="299">
        <f>+SUM(D25:E29)</f>
        <v>209.46643279392816</v>
      </c>
      <c r="E30" s="299"/>
      <c r="F30" s="203">
        <f>+SUM(F25:F29)</f>
        <v>180.80620896984374</v>
      </c>
      <c r="G30" s="203">
        <f>+SUM(G25:G29)</f>
        <v>2019.29203953519</v>
      </c>
      <c r="H30" s="205"/>
      <c r="I30" s="184">
        <f>+SUM(I25:I29)</f>
        <v>1670.1983543699964</v>
      </c>
      <c r="J30" s="299">
        <f>+SUM(J25:K29)</f>
        <v>214.80292403079585</v>
      </c>
      <c r="K30" s="299"/>
      <c r="L30" s="203">
        <f>+SUM(L25:L29)</f>
        <v>191.09940299337566</v>
      </c>
      <c r="M30" s="203">
        <f>+SUM(M25:M29)</f>
        <v>2076.1006813941676</v>
      </c>
      <c r="N30" s="187"/>
      <c r="O30" s="188">
        <v>-2.7363143978561322E-2</v>
      </c>
      <c r="P30" s="182"/>
    </row>
    <row r="31" spans="2:16" ht="15">
      <c r="B31" s="192" t="s">
        <v>146</v>
      </c>
      <c r="C31" s="193">
        <f>+C24+C30</f>
        <v>4068.2559490849544</v>
      </c>
      <c r="D31" s="290">
        <f>+SUM(,D30,D24)</f>
        <v>419.56182935530489</v>
      </c>
      <c r="E31" s="290"/>
      <c r="F31" s="206">
        <f>+F24+F30</f>
        <v>485.28544006648343</v>
      </c>
      <c r="G31" s="206">
        <f>+G24+G30</f>
        <v>4973.1032185067434</v>
      </c>
      <c r="H31" s="201"/>
      <c r="I31" s="193">
        <f>+I24+I30</f>
        <v>3983.7304357081448</v>
      </c>
      <c r="J31" s="290">
        <f>+SUM(J30+J24)</f>
        <v>405.50618742433187</v>
      </c>
      <c r="K31" s="290"/>
      <c r="L31" s="206">
        <f>+L24+L30</f>
        <v>476.72173259018575</v>
      </c>
      <c r="M31" s="206">
        <f>+M24+M30</f>
        <v>4865.9583557226624</v>
      </c>
      <c r="N31" s="187"/>
      <c r="O31" s="196">
        <v>2.201927245391877E-2</v>
      </c>
    </row>
    <row r="32" spans="2:16" ht="15">
      <c r="E32" s="201"/>
      <c r="F32" s="201"/>
      <c r="G32" s="207"/>
      <c r="M32" s="207"/>
      <c r="N32" s="207"/>
      <c r="O32" s="207"/>
    </row>
    <row r="33" spans="2:16" ht="10.5" customHeight="1" thickBot="1">
      <c r="B33" s="95"/>
      <c r="E33" s="201"/>
      <c r="F33" s="201"/>
      <c r="G33" s="207"/>
      <c r="M33" s="207"/>
      <c r="N33" s="207"/>
      <c r="O33" s="207"/>
    </row>
    <row r="34" spans="2:16" ht="18.75">
      <c r="B34" s="208" t="s">
        <v>161</v>
      </c>
      <c r="C34" s="209"/>
      <c r="D34" s="209"/>
      <c r="E34" s="198"/>
      <c r="F34" s="50"/>
      <c r="G34" s="50"/>
      <c r="H34" s="50"/>
      <c r="I34" s="50"/>
      <c r="J34" s="50"/>
      <c r="K34" s="50"/>
      <c r="L34" s="50"/>
      <c r="M34" s="50"/>
      <c r="N34" s="50"/>
      <c r="O34" s="50"/>
      <c r="P34" s="210"/>
    </row>
    <row r="35" spans="2:16" ht="16.5" customHeight="1">
      <c r="B35" s="291" t="s">
        <v>162</v>
      </c>
      <c r="C35" s="293" t="s">
        <v>139</v>
      </c>
      <c r="D35" s="295" t="s">
        <v>159</v>
      </c>
      <c r="E35" s="297" t="s">
        <v>147</v>
      </c>
      <c r="F35" s="211"/>
      <c r="G35" s="212"/>
      <c r="H35" s="50"/>
      <c r="I35" s="50"/>
      <c r="J35" s="50"/>
      <c r="K35" s="50"/>
      <c r="L35" s="50"/>
      <c r="M35" s="212"/>
      <c r="N35" s="212"/>
      <c r="O35" s="212"/>
      <c r="P35" s="210"/>
    </row>
    <row r="36" spans="2:16" ht="15">
      <c r="B36" s="292">
        <v>0</v>
      </c>
      <c r="C36" s="294"/>
      <c r="D36" s="296"/>
      <c r="E36" s="297"/>
      <c r="F36" s="201"/>
      <c r="G36" s="207"/>
      <c r="M36" s="207"/>
      <c r="N36" s="207"/>
      <c r="O36" s="207"/>
    </row>
    <row r="37" spans="2:16" ht="15">
      <c r="B37" s="213" t="s">
        <v>113</v>
      </c>
      <c r="C37" s="214">
        <v>21909.129860229998</v>
      </c>
      <c r="D37" s="215">
        <v>20332.06561903</v>
      </c>
      <c r="E37" s="181">
        <f>+C37/D37-1</f>
        <v>7.7565372390099308E-2</v>
      </c>
      <c r="F37" s="201"/>
      <c r="G37" s="207"/>
      <c r="M37" s="207"/>
      <c r="N37" s="207"/>
      <c r="O37" s="207"/>
    </row>
    <row r="38" spans="2:16" ht="15">
      <c r="B38" s="171" t="s">
        <v>148</v>
      </c>
      <c r="C38" s="216">
        <v>4159.7321472161329</v>
      </c>
      <c r="D38" s="217">
        <v>2906.8219327872216</v>
      </c>
      <c r="E38" s="181">
        <f>+C38/D38-1</f>
        <v>0.43102406800252524</v>
      </c>
      <c r="F38" s="201"/>
      <c r="G38" s="207"/>
      <c r="M38" s="207"/>
      <c r="N38" s="207"/>
      <c r="O38" s="207"/>
    </row>
    <row r="39" spans="2:16" ht="15">
      <c r="B39" s="183" t="s">
        <v>149</v>
      </c>
      <c r="C39" s="218">
        <f>+SUM(C37:C38)</f>
        <v>26068.862007446129</v>
      </c>
      <c r="D39" s="219">
        <f>+SUM(D37:D38)</f>
        <v>23238.887551817221</v>
      </c>
      <c r="E39" s="188">
        <f t="shared" ref="E39:E45" si="0">+C39/D39-1</f>
        <v>0.12177753557775661</v>
      </c>
      <c r="F39" s="201"/>
      <c r="G39" s="207"/>
      <c r="M39" s="207"/>
      <c r="N39" s="207"/>
      <c r="O39" s="207"/>
    </row>
    <row r="40" spans="2:16" ht="15">
      <c r="B40" s="171" t="s">
        <v>124</v>
      </c>
      <c r="C40" s="216">
        <v>3697.0003230491448</v>
      </c>
      <c r="D40" s="217">
        <v>3415.4866686316436</v>
      </c>
      <c r="E40" s="181">
        <f t="shared" si="0"/>
        <v>8.2422706258222567E-2</v>
      </c>
      <c r="F40" s="201"/>
      <c r="G40" s="207"/>
      <c r="M40" s="207"/>
      <c r="N40" s="207"/>
      <c r="O40" s="207"/>
    </row>
    <row r="41" spans="2:16" ht="15">
      <c r="B41" s="171" t="s">
        <v>150</v>
      </c>
      <c r="C41" s="216" t="s">
        <v>152</v>
      </c>
      <c r="D41" s="217">
        <v>1769.5912750852558</v>
      </c>
      <c r="E41" s="181" t="s">
        <v>152</v>
      </c>
      <c r="F41" s="201"/>
      <c r="G41" s="207"/>
      <c r="M41" s="207"/>
      <c r="N41" s="207"/>
      <c r="O41" s="207"/>
    </row>
    <row r="42" spans="2:16" ht="17.25">
      <c r="B42" s="171" t="s">
        <v>163</v>
      </c>
      <c r="C42" s="216">
        <v>11923.508015985732</v>
      </c>
      <c r="D42" s="217">
        <v>13189.737188904923</v>
      </c>
      <c r="E42" s="181">
        <f t="shared" si="0"/>
        <v>-9.6001091969014407E-2</v>
      </c>
      <c r="F42" s="201"/>
      <c r="G42" s="207"/>
      <c r="M42" s="207"/>
      <c r="N42" s="207"/>
      <c r="O42" s="207"/>
    </row>
    <row r="43" spans="2:16" ht="15">
      <c r="B43" s="171" t="s">
        <v>126</v>
      </c>
      <c r="C43" s="216">
        <v>1671.0624406870766</v>
      </c>
      <c r="D43" s="217">
        <v>2850.7565809814673</v>
      </c>
      <c r="E43" s="181">
        <f t="shared" si="0"/>
        <v>-0.4138179135197303</v>
      </c>
      <c r="F43" s="201"/>
      <c r="G43" s="207"/>
      <c r="K43" s="207"/>
      <c r="M43" s="207"/>
      <c r="N43" s="207"/>
      <c r="O43" s="207"/>
    </row>
    <row r="44" spans="2:16" ht="15">
      <c r="B44" s="171" t="s">
        <v>127</v>
      </c>
      <c r="C44" s="216">
        <v>787.67038021872304</v>
      </c>
      <c r="D44" s="217" t="s">
        <v>152</v>
      </c>
      <c r="E44" s="181" t="s">
        <v>152</v>
      </c>
      <c r="F44" s="201"/>
      <c r="G44" s="207"/>
      <c r="K44" s="207"/>
      <c r="M44" s="207"/>
      <c r="N44" s="207"/>
      <c r="O44" s="207"/>
    </row>
    <row r="45" spans="2:16" ht="15">
      <c r="B45" s="183" t="s">
        <v>154</v>
      </c>
      <c r="C45" s="218">
        <f>+SUM(C40:C44)</f>
        <v>18079.241159940677</v>
      </c>
      <c r="D45" s="219">
        <f>+SUM(D40:D43)</f>
        <v>21225.571713603287</v>
      </c>
      <c r="E45" s="188">
        <f t="shared" si="0"/>
        <v>-0.14823301798962396</v>
      </c>
      <c r="F45" s="201"/>
      <c r="G45" s="207"/>
      <c r="M45" s="207"/>
      <c r="N45" s="207"/>
      <c r="O45" s="207"/>
    </row>
    <row r="46" spans="2:16" ht="16.5" customHeight="1">
      <c r="B46" s="192" t="s">
        <v>146</v>
      </c>
      <c r="C46" s="220">
        <f>+C39+C45</f>
        <v>44148.103167386806</v>
      </c>
      <c r="D46" s="220">
        <f>+D39+D45</f>
        <v>44464.459265420504</v>
      </c>
      <c r="E46" s="196">
        <f>+C46/D46-1</f>
        <v>-7.1148081694929477E-3</v>
      </c>
    </row>
    <row r="47" spans="2:16" ht="4.5" customHeight="1"/>
    <row r="48" spans="2:16" ht="16.5" customHeight="1">
      <c r="B48" s="197" t="s">
        <v>164</v>
      </c>
      <c r="P48" s="4"/>
    </row>
    <row r="49" spans="2:16" ht="16.5" customHeight="1">
      <c r="B49" s="197" t="s">
        <v>165</v>
      </c>
      <c r="P49" s="4"/>
    </row>
    <row r="50" spans="2:16" ht="16.5" customHeight="1">
      <c r="P50" s="4"/>
    </row>
    <row r="51" spans="2:16" ht="16.5" customHeight="1">
      <c r="P51" s="4"/>
    </row>
  </sheetData>
  <mergeCells count="32">
    <mergeCell ref="B4:B5"/>
    <mergeCell ref="C4:G4"/>
    <mergeCell ref="I4:M4"/>
    <mergeCell ref="B20:B21"/>
    <mergeCell ref="C20:G20"/>
    <mergeCell ref="I20:M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B35:B36"/>
    <mergeCell ref="C35:C36"/>
    <mergeCell ref="D35:D36"/>
    <mergeCell ref="E35:E36"/>
  </mergeCells>
  <pageMargins left="0.7" right="0.7" top="0.75" bottom="0.75" header="0.3" footer="0.3"/>
  <pageSetup scale="68" orientation="portrait" r:id="rId1"/>
  <ignoredErrors>
    <ignoredError sqref="G24 M24 G8 M8" formula="1"/>
  </ignoredErrors>
  <drawing r:id="rId2"/>
  <legacyDrawing r:id="rId3"/>
  <controls>
    <mc:AlternateContent xmlns:mc="http://schemas.openxmlformats.org/markup-compatibility/2006">
      <mc:Choice Requires="x14">
        <control shapeId="7169" r:id="rId4" name="FPMExcelClientSheetOptionstb1">
          <controlPr defaultSize="0" autoLine="0" r:id="rId5">
            <anchor moveWithCells="1" sizeWithCells="1">
              <from>
                <xdr:col>0</xdr:col>
                <xdr:colOff>0</xdr:colOff>
                <xdr:row>0</xdr:row>
                <xdr:rowOff>0</xdr:rowOff>
              </from>
              <to>
                <xdr:col>1</xdr:col>
                <xdr:colOff>0</xdr:colOff>
                <xdr:row>0</xdr:row>
                <xdr:rowOff>0</xdr:rowOff>
              </to>
            </anchor>
          </controlPr>
        </control>
      </mc:Choice>
      <mc:Fallback>
        <control shapeId="7169" r:id="rId4"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1">
    <pageSetUpPr fitToPage="1"/>
  </sheetPr>
  <dimension ref="A1:R51"/>
  <sheetViews>
    <sheetView showGridLines="0" zoomScaleNormal="100" workbookViewId="0">
      <pane xSplit="2" ySplit="2" topLeftCell="C3" activePane="bottomRight" state="frozen"/>
      <selection activeCell="J43" sqref="J43"/>
      <selection pane="topRight" activeCell="J43" sqref="J43"/>
      <selection pane="bottomLeft" activeCell="J43" sqref="J43"/>
      <selection pane="bottomRight" activeCell="O10" sqref="O10"/>
    </sheetView>
  </sheetViews>
  <sheetFormatPr baseColWidth="10" defaultColWidth="0" defaultRowHeight="0" customHeight="1" zeroHeight="1"/>
  <cols>
    <col min="1" max="1" width="0.7109375" style="4" customWidth="1"/>
    <col min="2" max="2" width="26.7109375" style="4" customWidth="1"/>
    <col min="3" max="3" width="11.5703125" style="4" customWidth="1"/>
    <col min="4" max="4" width="10.5703125" style="4" customWidth="1"/>
    <col min="5" max="5" width="10.140625" style="4" customWidth="1"/>
    <col min="6" max="6" width="8.7109375" style="4" customWidth="1"/>
    <col min="7" max="7" width="12.28515625" style="4" bestFit="1" customWidth="1"/>
    <col min="8" max="8" width="2.7109375" style="4" customWidth="1"/>
    <col min="9" max="9" width="10.140625" style="4" customWidth="1"/>
    <col min="10" max="10" width="8.7109375" style="4" customWidth="1"/>
    <col min="11" max="11" width="11.140625" style="4" customWidth="1"/>
    <col min="12" max="12" width="8.7109375" style="4" customWidth="1"/>
    <col min="13" max="13" width="9.140625" style="4" bestFit="1" customWidth="1"/>
    <col min="14" max="15" width="8.7109375" style="4" customWidth="1"/>
    <col min="16" max="16" width="10" style="57" bestFit="1" customWidth="1"/>
    <col min="17" max="18" width="0" style="4" hidden="1" customWidth="1"/>
    <col min="19" max="16384" width="11.42578125" style="4" hidden="1"/>
  </cols>
  <sheetData>
    <row r="1" spans="2:16" ht="18.75">
      <c r="B1" s="2" t="s">
        <v>166</v>
      </c>
    </row>
    <row r="2" spans="2:16" ht="15.75" thickBot="1">
      <c r="B2" s="159" t="s">
        <v>167</v>
      </c>
      <c r="C2" s="31"/>
      <c r="D2" s="31"/>
      <c r="E2" s="31"/>
      <c r="F2" s="31"/>
      <c r="G2" s="31"/>
      <c r="H2" s="31"/>
      <c r="I2" s="31"/>
      <c r="J2" s="31"/>
      <c r="K2" s="31"/>
      <c r="L2" s="31"/>
      <c r="M2" s="31"/>
      <c r="N2" s="31"/>
      <c r="O2" s="31"/>
    </row>
    <row r="3" spans="2:16" ht="19.5" thickBot="1">
      <c r="B3" s="160" t="s">
        <v>137</v>
      </c>
      <c r="C3" s="161"/>
      <c r="D3" s="161"/>
      <c r="E3" s="161"/>
      <c r="F3" s="161"/>
      <c r="G3" s="161"/>
      <c r="H3" s="161"/>
      <c r="I3" s="161"/>
      <c r="J3" s="161"/>
      <c r="K3" s="161"/>
      <c r="L3" s="161"/>
      <c r="M3" s="161"/>
      <c r="N3" s="161"/>
      <c r="O3" s="162"/>
    </row>
    <row r="4" spans="2:16" ht="16.5" customHeight="1">
      <c r="B4" s="301" t="s">
        <v>138</v>
      </c>
      <c r="C4" s="303" t="s">
        <v>41</v>
      </c>
      <c r="D4" s="303"/>
      <c r="E4" s="303"/>
      <c r="F4" s="303"/>
      <c r="G4" s="304"/>
      <c r="I4" s="302" t="s">
        <v>168</v>
      </c>
      <c r="J4" s="303"/>
      <c r="K4" s="303"/>
      <c r="L4" s="303"/>
      <c r="M4" s="304"/>
      <c r="N4" s="199"/>
      <c r="O4" s="164" t="s">
        <v>141</v>
      </c>
    </row>
    <row r="5" spans="2:16" ht="16.5" customHeight="1">
      <c r="B5" s="292"/>
      <c r="C5" s="165" t="s">
        <v>142</v>
      </c>
      <c r="D5" s="166" t="s">
        <v>143</v>
      </c>
      <c r="E5" s="166" t="s">
        <v>144</v>
      </c>
      <c r="F5" s="166" t="s">
        <v>145</v>
      </c>
      <c r="G5" s="167" t="s">
        <v>146</v>
      </c>
      <c r="I5" s="166" t="s">
        <v>142</v>
      </c>
      <c r="J5" s="166" t="s">
        <v>143</v>
      </c>
      <c r="K5" s="166" t="s">
        <v>144</v>
      </c>
      <c r="L5" s="168" t="s">
        <v>145</v>
      </c>
      <c r="M5" s="167" t="s">
        <v>146</v>
      </c>
      <c r="N5" s="169"/>
      <c r="O5" s="221" t="s">
        <v>147</v>
      </c>
      <c r="P5" s="182"/>
    </row>
    <row r="6" spans="2:16" ht="15">
      <c r="B6" s="171" t="s">
        <v>113</v>
      </c>
      <c r="C6" s="172">
        <v>1020.1220714003081</v>
      </c>
      <c r="D6" s="173">
        <v>80.069412051926989</v>
      </c>
      <c r="E6" s="173">
        <v>214.84442604476604</v>
      </c>
      <c r="F6" s="173">
        <v>91.197378571866949</v>
      </c>
      <c r="G6" s="174">
        <f>+SUM(C6:F6)</f>
        <v>1406.2332880688682</v>
      </c>
      <c r="I6" s="172">
        <v>1012.598165311597</v>
      </c>
      <c r="J6" s="173">
        <v>75.661663939760075</v>
      </c>
      <c r="K6" s="173">
        <v>223.74724885089211</v>
      </c>
      <c r="L6" s="173">
        <v>84.946798416920984</v>
      </c>
      <c r="M6" s="174">
        <f>+SUM(I6:L6)</f>
        <v>1396.9538765191701</v>
      </c>
      <c r="N6" s="175"/>
      <c r="O6" s="176">
        <f>+G6/M6-1</f>
        <v>6.6426041014466808E-3</v>
      </c>
      <c r="P6" s="182">
        <v>479.67643719472596</v>
      </c>
    </row>
    <row r="7" spans="2:16" ht="15">
      <c r="B7" s="171" t="s">
        <v>148</v>
      </c>
      <c r="C7" s="177">
        <v>130.70729542694392</v>
      </c>
      <c r="D7" s="178">
        <v>8.2840595150378658</v>
      </c>
      <c r="E7" s="178">
        <v>0.47699753519999999</v>
      </c>
      <c r="F7" s="178">
        <v>15.488865492846067</v>
      </c>
      <c r="G7" s="179">
        <f>+SUM(C7:F7)</f>
        <v>154.95721797002784</v>
      </c>
      <c r="I7" s="177">
        <v>103.31350638862</v>
      </c>
      <c r="J7" s="178">
        <v>7.6435878338260022</v>
      </c>
      <c r="K7" s="178">
        <v>0.43426335319999998</v>
      </c>
      <c r="L7" s="178">
        <v>14.494612917349013</v>
      </c>
      <c r="M7" s="180">
        <f>+SUM(I7:L7)</f>
        <v>125.88597049299501</v>
      </c>
      <c r="N7" s="175"/>
      <c r="O7" s="181">
        <f>+G7/M7-1</f>
        <v>0.23093317994994922</v>
      </c>
      <c r="P7" s="182">
        <v>42.252129689999997</v>
      </c>
    </row>
    <row r="8" spans="2:16" ht="15">
      <c r="B8" s="183" t="s">
        <v>149</v>
      </c>
      <c r="C8" s="184">
        <f>+SUM(C6:C7)</f>
        <v>1150.829366827252</v>
      </c>
      <c r="D8" s="185">
        <f>+SUM(D6:D7)</f>
        <v>88.353471566964856</v>
      </c>
      <c r="E8" s="185">
        <f>+SUM(E6:E7)</f>
        <v>215.32142357996605</v>
      </c>
      <c r="F8" s="185">
        <f>+SUM(F6:F7)</f>
        <v>106.68624406471301</v>
      </c>
      <c r="G8" s="186">
        <f>+SUM(G6:G7)</f>
        <v>1561.190506038896</v>
      </c>
      <c r="H8" s="87"/>
      <c r="I8" s="184">
        <f>+SUM(I6:I7)</f>
        <v>1115.9116717002171</v>
      </c>
      <c r="J8" s="185">
        <f>+SUM(J6:J7)</f>
        <v>83.305251773586079</v>
      </c>
      <c r="K8" s="185">
        <f>+SUM(K6:K7)</f>
        <v>224.18151220409212</v>
      </c>
      <c r="L8" s="185">
        <f>+SUM(L6:L7)</f>
        <v>99.441411334270001</v>
      </c>
      <c r="M8" s="186">
        <f>+SUM(M6:M7)</f>
        <v>1522.8398470121651</v>
      </c>
      <c r="N8" s="187"/>
      <c r="O8" s="188">
        <f>+G8/M8-1</f>
        <v>2.5183645609205385E-2</v>
      </c>
      <c r="P8" s="182"/>
    </row>
    <row r="9" spans="2:16" ht="15">
      <c r="B9" s="171" t="s">
        <v>124</v>
      </c>
      <c r="C9" s="189">
        <v>150.99896873628495</v>
      </c>
      <c r="D9" s="190">
        <v>24.703924000759059</v>
      </c>
      <c r="E9" s="190">
        <v>9.5726707981540251</v>
      </c>
      <c r="F9" s="190">
        <v>12.670087666547911</v>
      </c>
      <c r="G9" s="179">
        <v>197.94565120174596</v>
      </c>
      <c r="I9" s="177">
        <v>145.2398917657537</v>
      </c>
      <c r="J9" s="178">
        <v>16.916968203154823</v>
      </c>
      <c r="K9" s="178">
        <v>14.193843302039294</v>
      </c>
      <c r="L9" s="178">
        <v>17.367214262313134</v>
      </c>
      <c r="M9" s="180">
        <f>+SUM(I9:L9)</f>
        <v>193.71791753326093</v>
      </c>
      <c r="N9" s="175"/>
      <c r="O9" s="181">
        <f>+G9/M9-1</f>
        <v>2.1824174667576246E-2</v>
      </c>
      <c r="P9" s="182">
        <v>75.756704621040001</v>
      </c>
    </row>
    <row r="10" spans="2:16" ht="15">
      <c r="B10" s="171" t="s">
        <v>150</v>
      </c>
      <c r="C10" s="177" t="s">
        <v>151</v>
      </c>
      <c r="D10" s="178" t="s">
        <v>151</v>
      </c>
      <c r="E10" s="178" t="s">
        <v>151</v>
      </c>
      <c r="F10" s="178" t="s">
        <v>151</v>
      </c>
      <c r="G10" s="180" t="s">
        <v>151</v>
      </c>
      <c r="I10" s="177">
        <v>38.332296575905247</v>
      </c>
      <c r="J10" s="178">
        <v>4.4119720378569998</v>
      </c>
      <c r="K10" s="178">
        <v>0.32393659167000011</v>
      </c>
      <c r="L10" s="178">
        <v>1.6602278587641568</v>
      </c>
      <c r="M10" s="180">
        <f>+SUM(I10:L10)</f>
        <v>44.728433064196402</v>
      </c>
      <c r="N10" s="175"/>
      <c r="O10" s="181" t="s">
        <v>151</v>
      </c>
      <c r="P10" s="182">
        <v>35.258635416671801</v>
      </c>
    </row>
    <row r="11" spans="2:16" ht="15">
      <c r="B11" s="171" t="s">
        <v>125</v>
      </c>
      <c r="C11" s="177">
        <v>483.59763316499993</v>
      </c>
      <c r="D11" s="178">
        <v>32.321678795999944</v>
      </c>
      <c r="E11" s="178">
        <v>5.2442693049999924</v>
      </c>
      <c r="F11" s="178">
        <v>29.323590202999974</v>
      </c>
      <c r="G11" s="179">
        <f>+SUM(C11:F11)</f>
        <v>550.4871714689998</v>
      </c>
      <c r="I11" s="177">
        <v>479.62401997689994</v>
      </c>
      <c r="J11" s="178">
        <v>28.158562949693405</v>
      </c>
      <c r="K11" s="178">
        <v>4.5712079024065986</v>
      </c>
      <c r="L11" s="178">
        <v>26.007201185000017</v>
      </c>
      <c r="M11" s="179">
        <f>+SUM(I11:L11)</f>
        <v>538.36099201399998</v>
      </c>
      <c r="N11" s="175"/>
      <c r="O11" s="181">
        <f>+G11/M11-1</f>
        <v>2.2524253493248159E-2</v>
      </c>
      <c r="P11" s="182">
        <v>146.911054361</v>
      </c>
    </row>
    <row r="12" spans="2:16" ht="15">
      <c r="B12" s="171" t="s">
        <v>126</v>
      </c>
      <c r="C12" s="177">
        <v>105.86733695478792</v>
      </c>
      <c r="D12" s="178">
        <v>12.7866247971006</v>
      </c>
      <c r="E12" s="178">
        <v>3.3768478370400072</v>
      </c>
      <c r="F12" s="178">
        <v>9.0277968661332544</v>
      </c>
      <c r="G12" s="180">
        <f>+SUM(C12:F12)</f>
        <v>131.05860645506178</v>
      </c>
      <c r="I12" s="177">
        <v>116.78122403115236</v>
      </c>
      <c r="J12" s="178">
        <v>15.016747548048018</v>
      </c>
      <c r="K12" s="178">
        <v>2.4018902061900014</v>
      </c>
      <c r="L12" s="178">
        <v>11.067063095173477</v>
      </c>
      <c r="M12" s="180">
        <f>+SUM(I12:L12)</f>
        <v>145.26692488056383</v>
      </c>
      <c r="N12" s="175"/>
      <c r="O12" s="181">
        <f>+G12/M12-1</f>
        <v>-9.7808351331068022E-2</v>
      </c>
      <c r="P12" s="182">
        <v>44.596486268870599</v>
      </c>
    </row>
    <row r="13" spans="2:16" ht="15">
      <c r="B13" s="171" t="s">
        <v>127</v>
      </c>
      <c r="C13" s="177">
        <v>8.7246454980202781</v>
      </c>
      <c r="D13" s="178">
        <v>0.6046544537285149</v>
      </c>
      <c r="E13" s="178">
        <v>0</v>
      </c>
      <c r="F13" s="178">
        <v>4.5870132284606985E-2</v>
      </c>
      <c r="G13" s="180">
        <f>+SUM(C13:F13)</f>
        <v>9.3751700840333996</v>
      </c>
      <c r="I13" s="177" t="s">
        <v>151</v>
      </c>
      <c r="J13" s="178" t="s">
        <v>151</v>
      </c>
      <c r="K13" s="178" t="s">
        <v>151</v>
      </c>
      <c r="L13" s="178" t="s">
        <v>151</v>
      </c>
      <c r="M13" s="180" t="s">
        <v>151</v>
      </c>
      <c r="N13" s="175"/>
      <c r="O13" s="180" t="s">
        <v>153</v>
      </c>
      <c r="P13" s="182"/>
    </row>
    <row r="14" spans="2:16" ht="15">
      <c r="B14" s="183" t="s">
        <v>154</v>
      </c>
      <c r="C14" s="184">
        <f>+SUM(C9:C13)</f>
        <v>749.18858435409311</v>
      </c>
      <c r="D14" s="185">
        <f>+SUM(D9:D13)</f>
        <v>70.416882047588118</v>
      </c>
      <c r="E14" s="185">
        <f>+SUM(E9:E13)</f>
        <v>18.193787940194024</v>
      </c>
      <c r="F14" s="185">
        <f>+SUM(F9:F13)</f>
        <v>51.067344867965744</v>
      </c>
      <c r="G14" s="186">
        <f>+SUM(G9:G13)</f>
        <v>888.86659920984084</v>
      </c>
      <c r="H14" s="73"/>
      <c r="I14" s="184">
        <f>+SUM(I9:I13)</f>
        <v>779.97743234971131</v>
      </c>
      <c r="J14" s="185">
        <f>+SUM(J9:J13)</f>
        <v>64.504250738753242</v>
      </c>
      <c r="K14" s="185">
        <f>+SUM(K9:K13)</f>
        <v>21.490878002305895</v>
      </c>
      <c r="L14" s="185">
        <f>+SUM(L9:L13)</f>
        <v>56.10170640125078</v>
      </c>
      <c r="M14" s="186">
        <f>+SUM(M9:M13)</f>
        <v>922.07426749202114</v>
      </c>
      <c r="N14" s="187"/>
      <c r="O14" s="188">
        <f>+G14/M14-1</f>
        <v>-3.6014092847968637E-2</v>
      </c>
      <c r="P14" s="182"/>
    </row>
    <row r="15" spans="2:16" ht="15">
      <c r="B15" s="192" t="s">
        <v>146</v>
      </c>
      <c r="C15" s="193">
        <f>+C8+C14</f>
        <v>1900.0179511813451</v>
      </c>
      <c r="D15" s="194">
        <f>+D8+D14</f>
        <v>158.77035361455296</v>
      </c>
      <c r="E15" s="194">
        <f>+E8+E14</f>
        <v>233.51521152016008</v>
      </c>
      <c r="F15" s="194">
        <f>+F8+F14</f>
        <v>157.75358893267875</v>
      </c>
      <c r="G15" s="195">
        <f>+G8+G14</f>
        <v>2450.0571052487367</v>
      </c>
      <c r="I15" s="193">
        <f>+I8+I14</f>
        <v>1895.8891040499284</v>
      </c>
      <c r="J15" s="194">
        <f>+J8+J14</f>
        <v>147.80950251233932</v>
      </c>
      <c r="K15" s="194">
        <f>+K8+K14</f>
        <v>245.67239020639801</v>
      </c>
      <c r="L15" s="194">
        <f>+L8+L14</f>
        <v>155.54311773552078</v>
      </c>
      <c r="M15" s="195">
        <f>+M8+M14</f>
        <v>2444.9141145041863</v>
      </c>
      <c r="N15" s="187"/>
      <c r="O15" s="196">
        <f>+G15/M15-1</f>
        <v>2.103546588422045E-3</v>
      </c>
    </row>
    <row r="16" spans="2:16" ht="15">
      <c r="B16" s="95" t="s">
        <v>169</v>
      </c>
      <c r="G16" s="70"/>
      <c r="P16" s="182"/>
    </row>
    <row r="17" spans="2:16" ht="15">
      <c r="B17" s="95" t="s">
        <v>170</v>
      </c>
      <c r="P17" s="182"/>
    </row>
    <row r="18" spans="2:16" ht="15">
      <c r="B18" s="95"/>
      <c r="P18" s="182"/>
    </row>
    <row r="19" spans="2:16" ht="8.25" customHeight="1" thickBot="1">
      <c r="B19" s="95"/>
      <c r="P19" s="182"/>
    </row>
    <row r="20" spans="2:16" ht="19.5" thickBot="1">
      <c r="B20" s="160" t="s">
        <v>157</v>
      </c>
      <c r="C20" s="161"/>
      <c r="D20" s="161"/>
      <c r="E20" s="161"/>
      <c r="F20" s="161"/>
      <c r="G20" s="161"/>
      <c r="H20" s="161"/>
      <c r="I20" s="161"/>
      <c r="J20" s="161"/>
      <c r="K20" s="161"/>
      <c r="L20" s="161"/>
      <c r="M20" s="161"/>
      <c r="N20" s="161"/>
      <c r="O20" s="198"/>
      <c r="P20" s="182"/>
    </row>
    <row r="21" spans="2:16" ht="17.25">
      <c r="B21" s="301" t="s">
        <v>171</v>
      </c>
      <c r="C21" s="303" t="str">
        <f>+C4</f>
        <v>YTD 2018</v>
      </c>
      <c r="D21" s="303"/>
      <c r="E21" s="303"/>
      <c r="F21" s="303"/>
      <c r="G21" s="304"/>
      <c r="I21" s="302" t="s">
        <v>168</v>
      </c>
      <c r="J21" s="303"/>
      <c r="K21" s="303"/>
      <c r="L21" s="303"/>
      <c r="M21" s="304"/>
      <c r="N21" s="199"/>
      <c r="O21" s="164" t="s">
        <v>141</v>
      </c>
      <c r="P21" s="182"/>
    </row>
    <row r="22" spans="2:16" ht="15">
      <c r="B22" s="292"/>
      <c r="C22" s="222" t="s">
        <v>142</v>
      </c>
      <c r="D22" s="305" t="s">
        <v>160</v>
      </c>
      <c r="E22" s="306"/>
      <c r="F22" s="167" t="s">
        <v>145</v>
      </c>
      <c r="G22" s="166" t="s">
        <v>146</v>
      </c>
      <c r="I22" s="166" t="str">
        <f>+C22</f>
        <v>Sparkling</v>
      </c>
      <c r="J22" s="305" t="s">
        <v>160</v>
      </c>
      <c r="K22" s="306"/>
      <c r="L22" s="167" t="s">
        <v>145</v>
      </c>
      <c r="M22" s="166" t="s">
        <v>146</v>
      </c>
      <c r="N22" s="169"/>
      <c r="O22" s="221" t="s">
        <v>147</v>
      </c>
      <c r="P22" s="182"/>
    </row>
    <row r="23" spans="2:16" ht="15">
      <c r="B23" s="171" t="s">
        <v>113</v>
      </c>
      <c r="C23" s="172">
        <v>6083.6611737642106</v>
      </c>
      <c r="D23" s="300">
        <v>586.72179911476303</v>
      </c>
      <c r="E23" s="300"/>
      <c r="F23" s="200">
        <v>733.74750642394315</v>
      </c>
      <c r="G23" s="200">
        <f>+SUM(C23:F23)</f>
        <v>7404.1304793029167</v>
      </c>
      <c r="H23" s="201"/>
      <c r="I23" s="172">
        <v>6119.2550230814741</v>
      </c>
      <c r="J23" s="300">
        <v>560.80628052581505</v>
      </c>
      <c r="K23" s="300"/>
      <c r="L23" s="200">
        <v>697.18005075971109</v>
      </c>
      <c r="M23" s="200">
        <f t="shared" ref="M23:M29" si="0">+SUM(I23:L23)</f>
        <v>7377.241354367</v>
      </c>
      <c r="N23" s="175"/>
      <c r="O23" s="176">
        <v>3.6448753191462568E-3</v>
      </c>
      <c r="P23" s="182">
        <v>2539.5142782022513</v>
      </c>
    </row>
    <row r="24" spans="2:16" ht="15">
      <c r="B24" s="171" t="s">
        <v>148</v>
      </c>
      <c r="C24" s="177">
        <v>1056.2467572383739</v>
      </c>
      <c r="D24" s="298">
        <v>50.203053692443994</v>
      </c>
      <c r="E24" s="298"/>
      <c r="F24" s="202">
        <v>189.44579172225343</v>
      </c>
      <c r="G24" s="202">
        <f>+SUM(C24:F24)</f>
        <v>1295.8956026530714</v>
      </c>
      <c r="H24" s="201"/>
      <c r="I24" s="177">
        <v>856.71158091386292</v>
      </c>
      <c r="J24" s="298">
        <v>46.075944000177998</v>
      </c>
      <c r="K24" s="298"/>
      <c r="L24" s="202">
        <v>187.73533096445408</v>
      </c>
      <c r="M24" s="202">
        <f t="shared" si="0"/>
        <v>1090.522855878495</v>
      </c>
      <c r="N24" s="175"/>
      <c r="O24" s="181">
        <v>0.18832502745587476</v>
      </c>
      <c r="P24" s="182">
        <v>368.84295300000002</v>
      </c>
    </row>
    <row r="25" spans="2:16" ht="15">
      <c r="B25" s="183" t="s">
        <v>149</v>
      </c>
      <c r="C25" s="184">
        <f>+SUM(C23:C24)</f>
        <v>7139.9079310025845</v>
      </c>
      <c r="D25" s="299">
        <f>+SUM(D23:E24)</f>
        <v>636.924852807207</v>
      </c>
      <c r="E25" s="299"/>
      <c r="F25" s="203">
        <f>+SUM(F23:F24)</f>
        <v>923.19329814619664</v>
      </c>
      <c r="G25" s="203">
        <f>SUM(G23:G24)</f>
        <v>8700.026081955988</v>
      </c>
      <c r="H25" s="204"/>
      <c r="I25" s="184">
        <f>+SUM(I23:I24)</f>
        <v>6975.9666039953372</v>
      </c>
      <c r="J25" s="299">
        <f>+SUM(J23:K24)</f>
        <v>606.88222452599302</v>
      </c>
      <c r="K25" s="299"/>
      <c r="L25" s="203">
        <f>+SUM(L23:L24)</f>
        <v>884.91538172416517</v>
      </c>
      <c r="M25" s="203">
        <f t="shared" si="0"/>
        <v>8467.7642102454956</v>
      </c>
      <c r="N25" s="187"/>
      <c r="O25" s="188">
        <v>2.7428948887059157E-2</v>
      </c>
      <c r="P25" s="182"/>
    </row>
    <row r="26" spans="2:16" ht="15">
      <c r="B26" s="171" t="s">
        <v>124</v>
      </c>
      <c r="C26" s="177">
        <v>1107.2389964135991</v>
      </c>
      <c r="D26" s="298">
        <v>262.93632373181839</v>
      </c>
      <c r="E26" s="298"/>
      <c r="F26" s="202">
        <v>137.10318733093641</v>
      </c>
      <c r="G26" s="202">
        <f>+SUM(C26:F26)</f>
        <v>1507.278507476354</v>
      </c>
      <c r="H26" s="201"/>
      <c r="I26" s="177">
        <v>1109.5798830187782</v>
      </c>
      <c r="J26" s="298">
        <v>231.32439617178346</v>
      </c>
      <c r="K26" s="298"/>
      <c r="L26" s="202">
        <v>171.83588380943814</v>
      </c>
      <c r="M26" s="202">
        <f t="shared" si="0"/>
        <v>1512.7401629999999</v>
      </c>
      <c r="N26" s="175"/>
      <c r="O26" s="181">
        <v>-3.6104386313209336E-3</v>
      </c>
      <c r="P26" s="182">
        <v>605.74801400000001</v>
      </c>
    </row>
    <row r="27" spans="2:16" ht="15">
      <c r="B27" s="171" t="s">
        <v>150</v>
      </c>
      <c r="C27" s="177" t="s">
        <v>152</v>
      </c>
      <c r="D27" s="298" t="s">
        <v>152</v>
      </c>
      <c r="E27" s="298"/>
      <c r="F27" s="202" t="s">
        <v>152</v>
      </c>
      <c r="G27" s="202" t="s">
        <v>152</v>
      </c>
      <c r="H27" s="201"/>
      <c r="I27" s="177">
        <v>261.2783225013207</v>
      </c>
      <c r="J27" s="298">
        <v>41.933970999999985</v>
      </c>
      <c r="K27" s="298"/>
      <c r="L27" s="202">
        <v>14.86263065966622</v>
      </c>
      <c r="M27" s="202">
        <f t="shared" si="0"/>
        <v>318.07492416098688</v>
      </c>
      <c r="N27" s="175"/>
      <c r="O27" s="181" t="s">
        <v>152</v>
      </c>
      <c r="P27" s="182">
        <v>195.05862500000001</v>
      </c>
    </row>
    <row r="28" spans="2:16" ht="15">
      <c r="B28" s="171" t="s">
        <v>125</v>
      </c>
      <c r="C28" s="177">
        <v>2979.5193480489943</v>
      </c>
      <c r="D28" s="298">
        <v>280.10423879199999</v>
      </c>
      <c r="E28" s="298"/>
      <c r="F28" s="202">
        <v>337.95900920000008</v>
      </c>
      <c r="G28" s="202">
        <f>+SUM(C28:F28)</f>
        <v>3597.5825960409948</v>
      </c>
      <c r="H28" s="201"/>
      <c r="I28" s="177">
        <v>2903.3083090179994</v>
      </c>
      <c r="J28" s="298">
        <v>249.194416429</v>
      </c>
      <c r="K28" s="298"/>
      <c r="L28" s="202">
        <v>294.17486517799983</v>
      </c>
      <c r="M28" s="202">
        <f t="shared" si="0"/>
        <v>3446.6775906249991</v>
      </c>
      <c r="N28" s="175"/>
      <c r="O28" s="181">
        <v>4.3782744816764474E-2</v>
      </c>
      <c r="P28" s="182">
        <v>971.5222857739991</v>
      </c>
    </row>
    <row r="29" spans="2:16" ht="15">
      <c r="B29" s="171" t="s">
        <v>126</v>
      </c>
      <c r="C29" s="177">
        <v>554.49638500000015</v>
      </c>
      <c r="D29" s="298">
        <v>69.897570000000002</v>
      </c>
      <c r="E29" s="298"/>
      <c r="F29" s="202">
        <v>62.07624899999999</v>
      </c>
      <c r="G29" s="202">
        <f>+SUM(C29:F29)</f>
        <v>686.47020400000008</v>
      </c>
      <c r="H29" s="201"/>
      <c r="I29" s="177">
        <v>578.96916599999997</v>
      </c>
      <c r="J29" s="298">
        <v>76.135297999999992</v>
      </c>
      <c r="K29" s="298"/>
      <c r="L29" s="202">
        <v>72.439706999999999</v>
      </c>
      <c r="M29" s="202">
        <f t="shared" si="0"/>
        <v>727.54417100000001</v>
      </c>
      <c r="N29" s="175"/>
      <c r="O29" s="181">
        <v>-5.6455633399611016E-2</v>
      </c>
      <c r="P29" s="182">
        <v>227.52050399999999</v>
      </c>
    </row>
    <row r="30" spans="2:16" ht="15">
      <c r="B30" s="171" t="s">
        <v>127</v>
      </c>
      <c r="C30" s="177">
        <v>44.334579264343667</v>
      </c>
      <c r="D30" s="298">
        <v>2.7224641921027239</v>
      </c>
      <c r="E30" s="298"/>
      <c r="F30" s="202">
        <v>0.55685606539030541</v>
      </c>
      <c r="G30" s="202">
        <f>+SUM(C30:F30)</f>
        <v>47.6138995218367</v>
      </c>
      <c r="H30" s="201"/>
      <c r="I30" s="177" t="s">
        <v>152</v>
      </c>
      <c r="J30" s="298" t="s">
        <v>152</v>
      </c>
      <c r="K30" s="298"/>
      <c r="L30" s="202" t="s">
        <v>152</v>
      </c>
      <c r="M30" s="202" t="s">
        <v>152</v>
      </c>
      <c r="N30" s="175"/>
      <c r="O30" s="180" t="s">
        <v>152</v>
      </c>
      <c r="P30" s="182"/>
    </row>
    <row r="31" spans="2:16" ht="15">
      <c r="B31" s="183" t="s">
        <v>154</v>
      </c>
      <c r="C31" s="184">
        <f>+SUM(C26:C30)</f>
        <v>4685.5893087269378</v>
      </c>
      <c r="D31" s="299">
        <f>+SUM(D26:E30)</f>
        <v>615.66059671592109</v>
      </c>
      <c r="E31" s="299"/>
      <c r="F31" s="203">
        <f>+SUM(F26:F30)</f>
        <v>537.69530159632677</v>
      </c>
      <c r="G31" s="203">
        <f>+SUM(G26:G30)</f>
        <v>5838.9452070391862</v>
      </c>
      <c r="H31" s="205"/>
      <c r="I31" s="184">
        <f>+SUM(I26:I30)</f>
        <v>4853.1356805380983</v>
      </c>
      <c r="J31" s="299">
        <f>+SUM(J26:K30)</f>
        <v>598.58808160078354</v>
      </c>
      <c r="K31" s="299"/>
      <c r="L31" s="203">
        <f>+SUM(L26:L30)</f>
        <v>553.31308664710423</v>
      </c>
      <c r="M31" s="203">
        <f>+SUM(I31:L31)</f>
        <v>6005.0368487859869</v>
      </c>
      <c r="N31" s="187"/>
      <c r="O31" s="188">
        <v>-2.7658721491505611E-2</v>
      </c>
      <c r="P31" s="182"/>
    </row>
    <row r="32" spans="2:16" ht="15">
      <c r="B32" s="192" t="s">
        <v>146</v>
      </c>
      <c r="C32" s="193">
        <f>+C25+C31</f>
        <v>11825.497239729522</v>
      </c>
      <c r="D32" s="290">
        <f>+SUM(,D31,D25)</f>
        <v>1252.5854495231281</v>
      </c>
      <c r="E32" s="290"/>
      <c r="F32" s="206">
        <f>+F25+F31</f>
        <v>1460.8885997425234</v>
      </c>
      <c r="G32" s="223">
        <f>+G25+G31</f>
        <v>14538.971288995173</v>
      </c>
      <c r="H32" s="201"/>
      <c r="I32" s="193">
        <f>+I25+I31</f>
        <v>11829.102284533436</v>
      </c>
      <c r="J32" s="290">
        <f>+SUM(,J31,J25)</f>
        <v>1205.4703061267764</v>
      </c>
      <c r="K32" s="290"/>
      <c r="L32" s="206">
        <f>+L25+L31</f>
        <v>1438.2284683712694</v>
      </c>
      <c r="M32" s="223">
        <f>+SUM(I32:L32)</f>
        <v>14472.801059031483</v>
      </c>
      <c r="N32" s="187"/>
      <c r="O32" s="196">
        <v>4.572040318511883E-3</v>
      </c>
    </row>
    <row r="33" spans="2:16" ht="15">
      <c r="B33" s="307"/>
      <c r="C33" s="308"/>
      <c r="D33" s="308"/>
      <c r="E33" s="308"/>
      <c r="F33" s="308"/>
      <c r="G33" s="207"/>
      <c r="M33" s="207"/>
      <c r="N33" s="212"/>
      <c r="O33" s="207"/>
    </row>
    <row r="34" spans="2:16" ht="10.5" customHeight="1" thickBot="1">
      <c r="B34" s="95"/>
      <c r="E34" s="201"/>
      <c r="F34" s="201"/>
      <c r="G34" s="207"/>
      <c r="M34" s="207"/>
      <c r="N34" s="207"/>
      <c r="O34" s="207"/>
    </row>
    <row r="35" spans="2:16" ht="19.5" thickBot="1">
      <c r="B35" s="160" t="s">
        <v>161</v>
      </c>
      <c r="C35" s="161"/>
      <c r="D35" s="161"/>
      <c r="E35" s="162"/>
      <c r="F35" s="50"/>
      <c r="G35" s="50"/>
      <c r="H35" s="50"/>
      <c r="I35" s="50"/>
      <c r="J35" s="50"/>
      <c r="K35" s="50"/>
      <c r="L35" s="50"/>
      <c r="M35" s="50"/>
      <c r="N35" s="50"/>
      <c r="O35" s="50"/>
      <c r="P35" s="210"/>
    </row>
    <row r="36" spans="2:16" ht="16.5" customHeight="1">
      <c r="B36" s="309" t="s">
        <v>162</v>
      </c>
      <c r="C36" s="310" t="s">
        <v>41</v>
      </c>
      <c r="D36" s="311" t="s">
        <v>168</v>
      </c>
      <c r="E36" s="312" t="s">
        <v>147</v>
      </c>
      <c r="F36" s="211"/>
      <c r="G36" s="212"/>
      <c r="H36" s="50"/>
      <c r="I36" s="50"/>
      <c r="J36" s="50"/>
      <c r="K36" s="50"/>
      <c r="L36" s="50"/>
      <c r="M36" s="212"/>
      <c r="N36" s="212"/>
      <c r="O36" s="212"/>
      <c r="P36" s="210"/>
    </row>
    <row r="37" spans="2:16" ht="15">
      <c r="B37" s="292"/>
      <c r="C37" s="294"/>
      <c r="D37" s="296"/>
      <c r="E37" s="297"/>
      <c r="F37" s="201"/>
      <c r="G37" s="207"/>
      <c r="M37" s="207"/>
      <c r="N37" s="207"/>
      <c r="O37" s="207"/>
    </row>
    <row r="38" spans="2:16" ht="15">
      <c r="B38" s="213" t="s">
        <v>113</v>
      </c>
      <c r="C38" s="214">
        <v>63430.398390369999</v>
      </c>
      <c r="D38" s="224">
        <v>59805.956381819997</v>
      </c>
      <c r="E38" s="154">
        <f>+C38/D38-1</f>
        <v>6.0603361735584116E-2</v>
      </c>
      <c r="F38" s="201"/>
      <c r="G38" s="207"/>
      <c r="I38" s="207"/>
      <c r="M38" s="207"/>
      <c r="N38" s="207"/>
      <c r="O38" s="207"/>
    </row>
    <row r="39" spans="2:16" ht="15">
      <c r="B39" s="171" t="s">
        <v>148</v>
      </c>
      <c r="C39" s="216">
        <v>11307.685057794079</v>
      </c>
      <c r="D39" s="225">
        <v>9452.6963744119639</v>
      </c>
      <c r="E39" s="154">
        <f>+C39/D39-1</f>
        <v>0.19623910574378423</v>
      </c>
      <c r="F39" s="201"/>
      <c r="G39" s="207"/>
      <c r="M39" s="207"/>
      <c r="N39" s="207"/>
      <c r="O39" s="207"/>
    </row>
    <row r="40" spans="2:16" ht="15">
      <c r="B40" s="183" t="s">
        <v>149</v>
      </c>
      <c r="C40" s="218">
        <f>+SUM(C38:C39)</f>
        <v>74738.083448164078</v>
      </c>
      <c r="D40" s="226">
        <f>+SUM(D38:D39)</f>
        <v>69258.652756231953</v>
      </c>
      <c r="E40" s="227">
        <f t="shared" ref="E40:E47" si="1">+C40/D40-1</f>
        <v>7.9115467510145532E-2</v>
      </c>
      <c r="F40" s="201"/>
      <c r="G40" s="207"/>
      <c r="M40" s="207"/>
      <c r="N40" s="207"/>
      <c r="O40" s="207"/>
    </row>
    <row r="41" spans="2:16" ht="15">
      <c r="B41" s="171" t="s">
        <v>124</v>
      </c>
      <c r="C41" s="216">
        <v>10789.673758822251</v>
      </c>
      <c r="D41" s="228">
        <v>10513.772390215347</v>
      </c>
      <c r="E41" s="154">
        <f t="shared" si="1"/>
        <v>2.6241900467968371E-2</v>
      </c>
      <c r="F41" s="201"/>
      <c r="G41" s="207"/>
      <c r="M41" s="207"/>
      <c r="N41" s="207"/>
      <c r="O41" s="207"/>
    </row>
    <row r="42" spans="2:16" ht="15">
      <c r="B42" s="171" t="s">
        <v>150</v>
      </c>
      <c r="C42" s="216" t="s">
        <v>152</v>
      </c>
      <c r="D42" s="228">
        <v>6189.4670833864739</v>
      </c>
      <c r="E42" s="154" t="s">
        <v>152</v>
      </c>
      <c r="F42" s="201"/>
      <c r="G42" s="207"/>
      <c r="M42" s="207"/>
      <c r="N42" s="207"/>
      <c r="O42" s="207"/>
    </row>
    <row r="43" spans="2:16" ht="17.25">
      <c r="B43" s="171" t="s">
        <v>163</v>
      </c>
      <c r="C43" s="216">
        <v>39089.796845385012</v>
      </c>
      <c r="D43" s="228">
        <v>41500.4921602666</v>
      </c>
      <c r="E43" s="154">
        <f t="shared" si="1"/>
        <v>-5.8088354845816426E-2</v>
      </c>
      <c r="F43" s="201"/>
      <c r="G43" s="207"/>
      <c r="M43" s="207"/>
      <c r="N43" s="207"/>
      <c r="O43" s="207"/>
    </row>
    <row r="44" spans="2:16" ht="15">
      <c r="B44" s="171" t="s">
        <v>126</v>
      </c>
      <c r="C44" s="216">
        <v>5171.7987033119907</v>
      </c>
      <c r="D44" s="228">
        <v>9579.0793431376878</v>
      </c>
      <c r="E44" s="154">
        <f t="shared" si="1"/>
        <v>-0.46009438714828144</v>
      </c>
      <c r="F44" s="201"/>
      <c r="G44" s="207"/>
      <c r="M44" s="207"/>
      <c r="N44" s="207"/>
      <c r="O44" s="207"/>
    </row>
    <row r="45" spans="2:16" ht="15">
      <c r="B45" s="171" t="s">
        <v>127</v>
      </c>
      <c r="C45" s="216">
        <v>787.67038021872304</v>
      </c>
      <c r="D45" s="228" t="s">
        <v>151</v>
      </c>
      <c r="E45" s="154" t="s">
        <v>151</v>
      </c>
      <c r="F45" s="201"/>
      <c r="G45" s="207"/>
      <c r="M45" s="207"/>
      <c r="N45" s="207"/>
      <c r="O45" s="207"/>
    </row>
    <row r="46" spans="2:16" ht="15">
      <c r="B46" s="183" t="s">
        <v>154</v>
      </c>
      <c r="C46" s="218">
        <f>+SUM(C41:C45)</f>
        <v>55838.939687737984</v>
      </c>
      <c r="D46" s="226">
        <f>+SUM(D41:D45)</f>
        <v>67782.810977006098</v>
      </c>
      <c r="E46" s="227">
        <f>+C46/D46-1</f>
        <v>-0.17620796654951099</v>
      </c>
      <c r="F46" s="201"/>
      <c r="G46" s="207"/>
      <c r="M46" s="207"/>
      <c r="N46" s="207"/>
      <c r="O46" s="207"/>
    </row>
    <row r="47" spans="2:16" ht="16.5" customHeight="1">
      <c r="B47" s="192" t="s">
        <v>146</v>
      </c>
      <c r="C47" s="229">
        <v>130577.02313607385</v>
      </c>
      <c r="D47" s="230">
        <f>+D46+D40</f>
        <v>137041.46373323805</v>
      </c>
      <c r="E47" s="231">
        <f t="shared" si="1"/>
        <v>-4.7171421123666124E-2</v>
      </c>
    </row>
    <row r="48" spans="2:16" ht="16.5" customHeight="1">
      <c r="B48" s="197" t="s">
        <v>172</v>
      </c>
      <c r="P48" s="4"/>
    </row>
    <row r="49" spans="2:16" ht="16.5" customHeight="1">
      <c r="B49" s="197" t="s">
        <v>173</v>
      </c>
      <c r="P49" s="4"/>
    </row>
    <row r="50" spans="2:16" ht="16.5" customHeight="1">
      <c r="P50" s="4"/>
    </row>
    <row r="51" spans="2:16" ht="16.5" customHeight="1">
      <c r="P51" s="4"/>
    </row>
  </sheetData>
  <mergeCells count="33">
    <mergeCell ref="B4:B5"/>
    <mergeCell ref="C4:G4"/>
    <mergeCell ref="I4:M4"/>
    <mergeCell ref="B21:B22"/>
    <mergeCell ref="C21:G21"/>
    <mergeCell ref="I21:M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B33:F33"/>
    <mergeCell ref="B36:B37"/>
    <mergeCell ref="C36:C37"/>
    <mergeCell ref="D36:D37"/>
    <mergeCell ref="E36:E37"/>
  </mergeCells>
  <pageMargins left="0.7" right="0.7" top="0.75" bottom="0.75" header="0.3" footer="0.3"/>
  <pageSetup scale="68" orientation="portrait" r:id="rId1"/>
  <ignoredErrors>
    <ignoredError sqref="M8 G25" formula="1"/>
  </ignoredErrors>
  <drawing r:id="rId2"/>
  <legacyDrawing r:id="rId3"/>
  <controls>
    <mc:AlternateContent xmlns:mc="http://schemas.openxmlformats.org/markup-compatibility/2006">
      <mc:Choice Requires="x14">
        <control shapeId="8193" r:id="rId4" name="FPMExcelClientSheetOptionstb1">
          <controlPr defaultSize="0" autoLine="0" r:id="rId5">
            <anchor moveWithCells="1" sizeWithCells="1">
              <from>
                <xdr:col>0</xdr:col>
                <xdr:colOff>0</xdr:colOff>
                <xdr:row>0</xdr:row>
                <xdr:rowOff>0</xdr:rowOff>
              </from>
              <to>
                <xdr:col>1</xdr:col>
                <xdr:colOff>0</xdr:colOff>
                <xdr:row>0</xdr:row>
                <xdr:rowOff>0</xdr:rowOff>
              </to>
            </anchor>
          </controlPr>
        </control>
      </mc:Choice>
      <mc:Fallback>
        <control shapeId="8193" r:id="rId4" name="FPMExcelClientSheetOptions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 Summary</vt:lpstr>
      <vt:lpstr>(1) Consolidated Q</vt:lpstr>
      <vt:lpstr>(2) Consolidated YTD</vt:lpstr>
      <vt:lpstr>(3) Division MX-CAM </vt:lpstr>
      <vt:lpstr>(4) Division SA</vt:lpstr>
      <vt:lpstr>(9) Balance  (2)</vt:lpstr>
      <vt:lpstr>(12) Macroeconomics (2)</vt:lpstr>
      <vt:lpstr>Vol y Trans T  delta Total</vt:lpstr>
      <vt:lpstr>Vol y Trans T Acum delta total</vt:lpstr>
      <vt:lpstr>'(+) Summary'!Área_de_impresión</vt:lpstr>
      <vt:lpstr>'(1) Consolidated Q'!Área_de_impresión</vt:lpstr>
      <vt:lpstr>'(12) Macroeconomics (2)'!Área_de_impresión</vt:lpstr>
      <vt:lpstr>'(2) Consolidated YTD'!Área_de_impresión</vt:lpstr>
      <vt:lpstr>'(3) Division MX-CAM '!Área_de_impresión</vt:lpstr>
      <vt:lpstr>'(4) Division SA'!Área_de_impresión</vt:lpstr>
      <vt:lpstr>'(9) Balance  (2)'!Área_de_impresión</vt:lpstr>
    </vt:vector>
  </TitlesOfParts>
  <Company>FEMSA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Cruz, Maria Fernanda</dc:creator>
  <cp:lastModifiedBy>Garcia Cruz, Maria Fernanda</cp:lastModifiedBy>
  <dcterms:created xsi:type="dcterms:W3CDTF">2018-10-25T00:53:17Z</dcterms:created>
  <dcterms:modified xsi:type="dcterms:W3CDTF">2018-10-25T13:27:34Z</dcterms:modified>
</cp:coreProperties>
</file>