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drawings/drawing6.xml" ContentType="application/vnd.openxmlformats-officedocument.drawing+xml"/>
  <Override PartName="/xl/activeX/activeX6.xml" ContentType="application/vnd.ms-office.activeX+xml"/>
  <Override PartName="/xl/activeX/activeX6.bin" ContentType="application/vnd.ms-office.activeX"/>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875" windowHeight="7710" activeTab="5"/>
  </bookViews>
  <sheets>
    <sheet name="(+) Summary" sheetId="1" r:id="rId1"/>
    <sheet name="(1) Consolidated Q" sheetId="2" r:id="rId2"/>
    <sheet name="(3) Division MX-CAM " sheetId="3" r:id="rId3"/>
    <sheet name="(4) Division SA" sheetId="4" r:id="rId4"/>
    <sheet name="(6) Asia" sheetId="5" r:id="rId5"/>
    <sheet name="(9) Balance  (2)" sheetId="6" r:id="rId6"/>
    <sheet name="1Q18" sheetId="7" r:id="rId7"/>
    <sheet name="(12) Macroeconomics (2)" sheetId="8" r:id="rId8"/>
  </sheets>
  <externalReferences>
    <externalReference r:id="rId9"/>
  </externalReferences>
  <definedNames>
    <definedName name="__FPMExcelClient_CellBasedFunctionStatus" localSheetId="0" hidden="1">"2_1_2_2_2_2"</definedName>
    <definedName name="__FPMExcelClient_CellBasedFunctionStatus" localSheetId="1" hidden="1">"2_2_2_2_2_2"</definedName>
    <definedName name="__FPMExcelClient_CellBasedFunctionStatus" localSheetId="7" hidden="1">"2_1_2_2_2_2"</definedName>
    <definedName name="__FPMExcelClient_CellBasedFunctionStatus" localSheetId="2" hidden="1">"2_2_2_2_2_2"</definedName>
    <definedName name="__FPMExcelClient_CellBasedFunctionStatus" localSheetId="3" hidden="1">"2_2_2_2_2_2"</definedName>
    <definedName name="__FPMExcelClient_CellBasedFunctionStatus" localSheetId="4" hidden="1">"2_2_2_2_2_2"</definedName>
    <definedName name="__FPMExcelClient_CellBasedFunctionStatus" localSheetId="5" hidden="1">"2_2_2_2_2_2"</definedName>
    <definedName name="__FPMExcelClient_Connection" localSheetId="0">"_FPM_BPCNW10_[http://hcepmp00.kof.com.mx:8010/sap/bpc/]_[KOF]_[Consolidation]_[false]_[false]\1"</definedName>
    <definedName name="__FPMExcelClient_RefreshTime" localSheetId="0">636353365838290000</definedName>
    <definedName name="_xlnm.Print_Area" localSheetId="0">'(+) Summary'!$A$2:$K$13</definedName>
    <definedName name="_xlnm.Print_Area" localSheetId="1">'(1) Consolidated Q'!$B$1:$K$43</definedName>
    <definedName name="_xlnm.Print_Area" localSheetId="7">'(12) Macroeconomics (2)'!$A$1:$H$44</definedName>
    <definedName name="_xlnm.Print_Area" localSheetId="2">'(3) Division MX-CAM '!$B$1:$K$28</definedName>
    <definedName name="_xlnm.Print_Area" localSheetId="3">'(4) Division SA'!$B$1:$K$29</definedName>
    <definedName name="_xlnm.Print_Area" localSheetId="4">'(6) Asia'!$B$1:$K$25</definedName>
    <definedName name="_xlnm.Print_Area" localSheetId="5">'(9) Balance  (2)'!$A$1:$F$37</definedName>
    <definedName name="EPMWorkbookOptions_1" hidden="1">"D0UAAB+LCAAAAAAABADtnGtvmzwUgL9P2n+I8j3hnktFMzECKxuBFEi7vlWFIDgtWgKZoU377+eQGyTQpV3eKgSkqiL28fHxw7GPL8jsl+fJuPIEYOD63nmVqOPVCvCGvuN69+fVx3BUIxrVL53Pn9hrH/6yff+XOg2RaFBB5bzg7DlwzqsPYTg9w7DZbFafUXUf3mMkjhPYz56sDx/AxKquhd2/C9dcLwgtbwiqqNZKheV9zwPDeZ2Gzz9C"</definedName>
    <definedName name="EPMWorkbookOptions_2" hidden="1">"CLzwygWzKDOR3bVCa5mK0hVrAhbVrqsMwWT6CN2ozkEAYB+CEUD6hqCOmlHtmGK/Z37t88o1gZu3y0IEXieoVp2qkwR+1sJxHAusKWZPh9ideftDFdF/ZELgj13HmluBfo+scQDuWGxuwsYgbjodu0MrBm9vw1Y6klpiycv2dhKWbBmwoLUBWMEysy5cxwFe150AL4jMzRbdmBokZJCU/uDP1jp4f+zDTggfAYulZLxWNGpFSsmd1i0LIggh"</definedName>
    <definedName name="EPMWorkbookOptions_3" hidden="1">"eA5F68mHbojsit7HovBO3h7lRRcGYcyA9PwtRWsrswHtKxWXG3ju70cQtZzjeXWgGCyWlvmajgVx1K8ZHHk2EVOQ9i6isip0AOzgLLZ4SNUeTMfWSx/6UwDDlw7BNJgRsEc1puHQNZoctWstBoAabgGSduwm3bSpec3JUimKZSsIdTBGXRw4PTCx0UiVIpZ0ylQBJLIoH8N0u4R4V7/tc5qgGBcEehQFXlVM1NVx1Il3ymTovnABtODw4WUj"</definedName>
    <definedName name="EPMWorkbookOptions_4" hidden="1">"WkHj3Znnjs+rc+epbvWi11/vfmVZ7G+tPiCWa94UJZkrmSyZUOiRKmnEPOQ/TTQ5sccJlyWWGBbZRD8M1HckThb0vKNhsX2G5FhU+f8i4KArGYbGSfL7gyCO02hSt38MJE4wBq4xJt12ka4anJx3lz00GUnpD4wb7vtAN/Lfnw8Jh4pmT0JXNckCT55SwJBrMEQJZrs7yaYo5J3J8URFnjOEb6p28+6YSFEMQ9P0/jGRfENMtEDbbrfpds2x"</definedName>
    <definedName name="EPMWorkbookOptions_5" hidden="1">"bapGM0SrZo+aVs1qOJTdphiSHDlHEBNXELciIm8MihsN05mgCYKJuJRQ4lDQOgjHC7s2zHaUeU7eqRzPSI/ISsb7x/lGk8Bbreb+4zx1emufBcLkPE02f9CNvHvpYYFoBE2WRJIu0i6BbLtIYVc2mUgauUdyPOFOlNXrf9noazQo6g07ffTpRbs5wZ1JGYeW3/P0nPvp4ZjoJY/kcag8+K6agijwhnSlllxWXFTjQtBKHGs3Ma/5vNM4nmAn"</definedName>
    <definedName name="EPMWorkbookOptions_6" hidden="1">"KYag8eoHft3BnF68W0LcOrwxC32mlcFElxROl74pXGFHtAwwotDTc//Ny/GMa1rf4Aca4su/f+Pq7WNb4/ROKGIgkZ+iv95PJffx92AwrgSxZLFxjJLFkoUiFXYBs8Oiz33NO4vjiWs6r/aFD4xozdObrUcIt7diCnwUk8qjyCcxmUByv8l+aCL5P3Y4NBE690SOJ9YZUu8jQ13r9BZvc4JJJyVxolm/LOwnQxlA8MIG/ywgTAkkCYQogSSB"</definedName>
    <definedName name="EPMWorkbookOptions_7" hidden="1">"5H56eDyBridw+kAT9A8Mdu3TW9etKC52HW6Mbt4d9DAg+oImqV2psHu2SRqX+XeLA45bewglrEkXYrG02yISqStxpG33Ho144u7dG6wGRhAED6qnToG3umQhmRjJ8WNgwblS1dOtJ7CS3E6OZFeXjKDRKowwrqR3M5LyM2f51lgpuLKga9lj0APwfqNhJ/3zp43a5aUmnT+ieam5D0UAAA=="</definedName>
    <definedName name="HIP" localSheetId="3">#REF!</definedName>
    <definedName name="HIP" localSheetId="4">#REF!</definedName>
    <definedName name="HIP">#REF!</definedName>
  </definedNames>
  <calcPr calcId="145621"/>
</workbook>
</file>

<file path=xl/calcChain.xml><?xml version="1.0" encoding="utf-8"?>
<calcChain xmlns="http://schemas.openxmlformats.org/spreadsheetml/2006/main">
  <c r="A29" i="8" l="1"/>
  <c r="K35" i="7"/>
  <c r="I35" i="7"/>
  <c r="H35" i="7"/>
  <c r="F35" i="7"/>
  <c r="E35" i="7"/>
  <c r="C35" i="7"/>
  <c r="B35" i="7"/>
  <c r="L34" i="7"/>
  <c r="L35" i="7" s="1"/>
  <c r="F34" i="7"/>
  <c r="K33" i="7"/>
  <c r="J33" i="7"/>
  <c r="J36" i="7" s="1"/>
  <c r="I33" i="7"/>
  <c r="H33" i="7"/>
  <c r="E33" i="7"/>
  <c r="D33" i="7"/>
  <c r="D36" i="7" s="1"/>
  <c r="C33" i="7"/>
  <c r="C36" i="7" s="1"/>
  <c r="B33" i="7"/>
  <c r="B36" i="7" s="1"/>
  <c r="L32" i="7"/>
  <c r="F32" i="7"/>
  <c r="L31" i="7"/>
  <c r="F31" i="7"/>
  <c r="F33" i="7" s="1"/>
  <c r="L30" i="7"/>
  <c r="L33" i="7" s="1"/>
  <c r="F5" i="4" s="1"/>
  <c r="L29" i="7"/>
  <c r="F29" i="7"/>
  <c r="K28" i="7"/>
  <c r="K36" i="7" s="1"/>
  <c r="I28" i="7"/>
  <c r="I36" i="7" s="1"/>
  <c r="H28" i="7"/>
  <c r="H36" i="7" s="1"/>
  <c r="E28" i="7"/>
  <c r="E36" i="7" s="1"/>
  <c r="C28" i="7"/>
  <c r="B28" i="7"/>
  <c r="L27" i="7"/>
  <c r="L28" i="7" s="1"/>
  <c r="L36" i="7" s="1"/>
  <c r="F4" i="2" s="1"/>
  <c r="F27" i="7"/>
  <c r="F28" i="7" s="1"/>
  <c r="L26" i="7"/>
  <c r="F26" i="7"/>
  <c r="H24" i="7"/>
  <c r="B24" i="7"/>
  <c r="J18" i="7"/>
  <c r="I18" i="7"/>
  <c r="E18" i="7"/>
  <c r="D18" i="7"/>
  <c r="L17" i="7"/>
  <c r="K17" i="7"/>
  <c r="J17" i="7"/>
  <c r="I17" i="7"/>
  <c r="H17" i="7"/>
  <c r="F17" i="7"/>
  <c r="E17" i="7"/>
  <c r="D17" i="7"/>
  <c r="C17" i="7"/>
  <c r="B17" i="7"/>
  <c r="L16" i="7"/>
  <c r="F16" i="7"/>
  <c r="K15" i="7"/>
  <c r="K18" i="7" s="1"/>
  <c r="J15" i="7"/>
  <c r="I15" i="7"/>
  <c r="H15" i="7"/>
  <c r="E15" i="7"/>
  <c r="D15" i="7"/>
  <c r="C15" i="7"/>
  <c r="B15" i="7"/>
  <c r="B18" i="7" s="1"/>
  <c r="L14" i="7"/>
  <c r="F14" i="7"/>
  <c r="L13" i="7"/>
  <c r="L15" i="7" s="1"/>
  <c r="F6" i="4" s="1"/>
  <c r="F13" i="7"/>
  <c r="F15" i="7" s="1"/>
  <c r="L12" i="7"/>
  <c r="L11" i="7"/>
  <c r="F11" i="7"/>
  <c r="K10" i="7"/>
  <c r="J10" i="7"/>
  <c r="I10" i="7"/>
  <c r="H10" i="7"/>
  <c r="H18" i="7" s="1"/>
  <c r="E10" i="7"/>
  <c r="D10" i="7"/>
  <c r="C10" i="7"/>
  <c r="C18" i="7" s="1"/>
  <c r="B10" i="7"/>
  <c r="L9" i="7"/>
  <c r="F9" i="7"/>
  <c r="L8" i="7"/>
  <c r="L10" i="7" s="1"/>
  <c r="F8" i="7"/>
  <c r="F10" i="7" s="1"/>
  <c r="F18" i="7" s="1"/>
  <c r="A15" i="5"/>
  <c r="A9" i="5"/>
  <c r="A10" i="5" s="1"/>
  <c r="A11" i="5" s="1"/>
  <c r="A12" i="5" s="1"/>
  <c r="A13" i="5" s="1"/>
  <c r="A14" i="5" s="1"/>
  <c r="A9" i="4"/>
  <c r="A10" i="4" s="1"/>
  <c r="A11" i="4" s="1"/>
  <c r="A12" i="4" s="1"/>
  <c r="A13" i="4" s="1"/>
  <c r="A14" i="4" s="1"/>
  <c r="A15" i="4" s="1"/>
  <c r="A16" i="4" s="1"/>
  <c r="I7" i="4"/>
  <c r="A9" i="3"/>
  <c r="A10" i="3" s="1"/>
  <c r="A11" i="3" s="1"/>
  <c r="A12" i="3" s="1"/>
  <c r="A13" i="3" s="1"/>
  <c r="A14" i="3" s="1"/>
  <c r="A15" i="3" s="1"/>
  <c r="A16" i="3" s="1"/>
  <c r="F4" i="3"/>
  <c r="F4" i="4" s="1"/>
  <c r="C4" i="3"/>
  <c r="C4" i="4" s="1"/>
  <c r="C4" i="5" s="1"/>
  <c r="D33" i="2"/>
  <c r="D30" i="2"/>
  <c r="D28" i="2"/>
  <c r="A17" i="2"/>
  <c r="A18" i="2" s="1"/>
  <c r="A19" i="2" s="1"/>
  <c r="A20" i="2" s="1"/>
  <c r="A21" i="2" s="1"/>
  <c r="A22" i="2" s="1"/>
  <c r="A23" i="2" s="1"/>
  <c r="A24" i="2" s="1"/>
  <c r="A25" i="2" s="1"/>
  <c r="A26" i="2" s="1"/>
  <c r="A27" i="2" s="1"/>
  <c r="A28" i="2" s="1"/>
  <c r="A29" i="2" s="1"/>
  <c r="A30" i="2" s="1"/>
  <c r="A31" i="2" s="1"/>
  <c r="A32" i="2" s="1"/>
  <c r="A33" i="2" s="1"/>
  <c r="D15" i="2"/>
  <c r="D14" i="2"/>
  <c r="D13" i="2"/>
  <c r="D12" i="2"/>
  <c r="D11" i="2"/>
  <c r="D10" i="2"/>
  <c r="D9" i="2"/>
  <c r="A8" i="2"/>
  <c r="A9" i="2" s="1"/>
  <c r="A10" i="2" s="1"/>
  <c r="A11" i="2" s="1"/>
  <c r="A12" i="2" s="1"/>
  <c r="A13" i="2" s="1"/>
  <c r="A14" i="2" s="1"/>
  <c r="A15" i="2" s="1"/>
  <c r="A17" i="5" l="1"/>
  <c r="A18" i="3"/>
  <c r="A18" i="4"/>
  <c r="L18" i="7"/>
  <c r="F36" i="7"/>
</calcChain>
</file>

<file path=xl/sharedStrings.xml><?xml version="1.0" encoding="utf-8"?>
<sst xmlns="http://schemas.openxmlformats.org/spreadsheetml/2006/main" count="301" uniqueCount="174">
  <si>
    <t>First Quarter</t>
  </si>
  <si>
    <t>as Reported</t>
  </si>
  <si>
    <r>
      <t xml:space="preserve">Comparable </t>
    </r>
    <r>
      <rPr>
        <b/>
        <vertAlign val="superscript"/>
        <sz val="11"/>
        <rFont val="Arial Narrow"/>
        <family val="2"/>
      </rPr>
      <t>(1)</t>
    </r>
  </si>
  <si>
    <t xml:space="preserve">Expressed in millions of Mexican pesos. </t>
  </si>
  <si>
    <r>
      <rPr>
        <sz val="11"/>
        <rFont val="Symbol"/>
        <family val="1"/>
        <charset val="2"/>
      </rPr>
      <t>D</t>
    </r>
    <r>
      <rPr>
        <sz val="11"/>
        <rFont val="Arial Narrow"/>
        <family val="2"/>
      </rPr>
      <t>%</t>
    </r>
  </si>
  <si>
    <t>Total revenues</t>
  </si>
  <si>
    <t>Gross profit</t>
  </si>
  <si>
    <t>Operating income</t>
  </si>
  <si>
    <r>
      <t xml:space="preserve">Operating cash flow </t>
    </r>
    <r>
      <rPr>
        <vertAlign val="superscript"/>
        <sz val="11"/>
        <rFont val="Arial Narrow"/>
        <family val="2"/>
      </rPr>
      <t>(2)</t>
    </r>
  </si>
  <si>
    <t>Net income attributable to equity holders of the company</t>
  </si>
  <si>
    <r>
      <t xml:space="preserve">Earnings per share </t>
    </r>
    <r>
      <rPr>
        <vertAlign val="superscript"/>
        <sz val="11"/>
        <rFont val="Arial Narrow"/>
        <family val="2"/>
      </rPr>
      <t>(3)</t>
    </r>
  </si>
  <si>
    <r>
      <t xml:space="preserve">(2) </t>
    </r>
    <r>
      <rPr>
        <sz val="9"/>
        <color indexed="63"/>
        <rFont val="Arial Narrow"/>
        <family val="2"/>
      </rPr>
      <t xml:space="preserve">Operating cash flow = operating income + depreciation + amortization &amp; other operative non-cash charges. </t>
    </r>
  </si>
  <si>
    <r>
      <t>(3)</t>
    </r>
    <r>
      <rPr>
        <sz val="9"/>
        <color indexed="63"/>
        <rFont val="Arial Narrow"/>
        <family val="2"/>
      </rPr>
      <t xml:space="preserve"> Quarterly earnings / outstanding shares as of the end of the period. Outstanding shares as of 1Q'18 were 2,100.8 million</t>
    </r>
  </si>
  <si>
    <t>T_K46v - KOF SIN VENEZUELA</t>
  </si>
  <si>
    <t>Quarter - Consolidated Income Statement</t>
  </si>
  <si>
    <r>
      <t>Expressed in millions of Mexican pesos</t>
    </r>
    <r>
      <rPr>
        <vertAlign val="superscript"/>
        <sz val="9"/>
        <color theme="1"/>
        <rFont val="Arial Narrow"/>
        <family val="2"/>
      </rPr>
      <t>(1)</t>
    </r>
  </si>
  <si>
    <t>1Q 18</t>
  </si>
  <si>
    <t>% Rev</t>
  </si>
  <si>
    <t>1Q 17</t>
  </si>
  <si>
    <r>
      <rPr>
        <b/>
        <sz val="11"/>
        <color theme="1"/>
        <rFont val="Symbol"/>
        <family val="1"/>
        <charset val="2"/>
      </rPr>
      <t>D</t>
    </r>
    <r>
      <rPr>
        <b/>
        <sz val="11"/>
        <color theme="1"/>
        <rFont val="Arial Narrow"/>
        <family val="2"/>
      </rPr>
      <t xml:space="preserve"> % 
Reported</t>
    </r>
  </si>
  <si>
    <r>
      <rPr>
        <b/>
        <sz val="11"/>
        <color indexed="8"/>
        <rFont val="Symbol"/>
        <family val="1"/>
        <charset val="2"/>
      </rPr>
      <t>D</t>
    </r>
    <r>
      <rPr>
        <b/>
        <sz val="11"/>
        <color indexed="8"/>
        <rFont val="Arial Narrow"/>
        <family val="2"/>
      </rPr>
      <t xml:space="preserve"> % 
Comparable </t>
    </r>
    <r>
      <rPr>
        <b/>
        <vertAlign val="superscript"/>
        <sz val="11"/>
        <color indexed="8"/>
        <rFont val="Arial Narrow"/>
        <family val="2"/>
      </rPr>
      <t>(8)</t>
    </r>
  </si>
  <si>
    <t>Transactions (million transactions)</t>
  </si>
  <si>
    <r>
      <t xml:space="preserve">Volume (million unit cases) </t>
    </r>
    <r>
      <rPr>
        <b/>
        <vertAlign val="superscript"/>
        <sz val="11"/>
        <color theme="1"/>
        <rFont val="Arial Narrow"/>
        <family val="2"/>
      </rPr>
      <t>(2)</t>
    </r>
  </si>
  <si>
    <r>
      <t xml:space="preserve">Average price per unit case </t>
    </r>
    <r>
      <rPr>
        <vertAlign val="superscript"/>
        <sz val="11"/>
        <color theme="1"/>
        <rFont val="Arial Narrow"/>
        <family val="2"/>
      </rPr>
      <t>(2)</t>
    </r>
  </si>
  <si>
    <t>Net revenues</t>
  </si>
  <si>
    <t>Other operating revenues</t>
  </si>
  <si>
    <r>
      <t xml:space="preserve">Total revenues </t>
    </r>
    <r>
      <rPr>
        <b/>
        <vertAlign val="superscript"/>
        <sz val="11"/>
        <color theme="1"/>
        <rFont val="Arial Narrow"/>
        <family val="2"/>
      </rPr>
      <t>(3)</t>
    </r>
  </si>
  <si>
    <t>Cost of goods sold</t>
  </si>
  <si>
    <t>Operating expenses</t>
  </si>
  <si>
    <t>Other operative expenses, net</t>
  </si>
  <si>
    <t>NA</t>
  </si>
  <si>
    <r>
      <t>Operative equity method (gain) loss in associates</t>
    </r>
    <r>
      <rPr>
        <vertAlign val="superscript"/>
        <sz val="11"/>
        <color theme="1"/>
        <rFont val="Arial Narrow"/>
        <family val="2"/>
      </rPr>
      <t>(4)</t>
    </r>
  </si>
  <si>
    <r>
      <t xml:space="preserve">Operating income </t>
    </r>
    <r>
      <rPr>
        <b/>
        <vertAlign val="superscript"/>
        <sz val="11"/>
        <color theme="1"/>
        <rFont val="Arial Narrow"/>
        <family val="2"/>
      </rPr>
      <t>(5)</t>
    </r>
  </si>
  <si>
    <t>Other non operative expenses, net</t>
  </si>
  <si>
    <r>
      <t>Non Operative equity method (gain) loss in associates</t>
    </r>
    <r>
      <rPr>
        <vertAlign val="superscript"/>
        <sz val="11"/>
        <color theme="1"/>
        <rFont val="Arial Narrow"/>
        <family val="2"/>
      </rPr>
      <t>(6)</t>
    </r>
  </si>
  <si>
    <t>Interest expense</t>
  </si>
  <si>
    <t>Interest income</t>
  </si>
  <si>
    <t>Interest expense, net</t>
  </si>
  <si>
    <t>Foreign exchange loss (gain)</t>
  </si>
  <si>
    <t>Loss (gain) on monetary position in inflationary subsidiries</t>
  </si>
  <si>
    <t>Market value (gain) loss on financial instruments</t>
  </si>
  <si>
    <t>Comprehensive financing result</t>
  </si>
  <si>
    <t>Income before taxes</t>
  </si>
  <si>
    <t>Income taxes</t>
  </si>
  <si>
    <t>Consolidated net income</t>
  </si>
  <si>
    <t>Non-controlling interest</t>
  </si>
  <si>
    <r>
      <t xml:space="preserve">Operating income </t>
    </r>
    <r>
      <rPr>
        <vertAlign val="superscript"/>
        <sz val="11"/>
        <color theme="1"/>
        <rFont val="Arial Narrow"/>
        <family val="2"/>
      </rPr>
      <t>(5)</t>
    </r>
  </si>
  <si>
    <t>Depreciation</t>
  </si>
  <si>
    <t>Amortization and other operative non-cash charges</t>
  </si>
  <si>
    <r>
      <t xml:space="preserve">Operating cash flow </t>
    </r>
    <r>
      <rPr>
        <b/>
        <vertAlign val="superscript"/>
        <sz val="11"/>
        <color theme="1"/>
        <rFont val="Arial Narrow"/>
        <family val="2"/>
      </rPr>
      <t>(5)(7)</t>
    </r>
  </si>
  <si>
    <t>CAPEX</t>
  </si>
  <si>
    <r>
      <t>(1)</t>
    </r>
    <r>
      <rPr>
        <sz val="8"/>
        <color indexed="63"/>
        <rFont val="Times New Roman"/>
        <family val="1"/>
      </rPr>
      <t xml:space="preserve"> Except volume and average price per unit case figures.</t>
    </r>
  </si>
  <si>
    <r>
      <t>(2)</t>
    </r>
    <r>
      <rPr>
        <sz val="8"/>
        <color indexed="63"/>
        <rFont val="Times New Roman"/>
        <family val="1"/>
      </rPr>
      <t xml:space="preserve"> Sales volume and average price per unit case exclude beer results.</t>
    </r>
  </si>
  <si>
    <r>
      <t>(3)</t>
    </r>
    <r>
      <rPr>
        <sz val="8"/>
        <color indexed="63"/>
        <rFont val="Times New Roman"/>
        <family val="1"/>
      </rPr>
      <t xml:space="preserve"> Includes total revenues of Ps. 19,084 million from our Mexican operation, Ps. 14,848 million from our Brazilian operation, Ps. 3,600 million from our Colombian operation, Ps. 3,397 million from our Argentine operation, and Ps. 5,591 million from our Philippines operation for the first quarter of 2018; and Ps. 18,113 million from our Mexican operation, Ps. 16,074 million from our Brazilian operation, Ps. 3,635 from our Colombian operation, and Ps. 3,707 million from our Argentine operation for the same period of the previous year. Total Revenues includes Beer revenues in Brazil of Ps.  3,586 million for the first quarter of 2018 and Ps. 3,525 million for the same period of the previous year.</t>
    </r>
  </si>
  <si>
    <r>
      <t>(4)</t>
    </r>
    <r>
      <rPr>
        <sz val="8"/>
        <color indexed="63"/>
        <rFont val="Times New Roman"/>
        <family val="1"/>
      </rPr>
      <t xml:space="preserve"> Includes equity method in Jugos del Valle, Leao Alimentos, Estrella Azul, among others. For January '17 includes Coca-Cola FEMSA Philippines, Inc.</t>
    </r>
  </si>
  <si>
    <r>
      <t>(5)</t>
    </r>
    <r>
      <rPr>
        <sz val="8"/>
        <color indexed="63"/>
        <rFont val="Times New Roman"/>
        <family val="1"/>
      </rPr>
      <t xml:space="preserve"> The operating income and operative cash flow lines are presented as non-gaap measures for the convenience of the reader.</t>
    </r>
  </si>
  <si>
    <r>
      <t>(6)</t>
    </r>
    <r>
      <rPr>
        <sz val="8"/>
        <color indexed="63"/>
        <rFont val="Times New Roman"/>
        <family val="1"/>
      </rPr>
      <t xml:space="preserve"> Includes equity method in PIASA, IEQSA, Beta San Miguel, IMER and KSP Participacoes among others.</t>
    </r>
  </si>
  <si>
    <r>
      <t>(7)</t>
    </r>
    <r>
      <rPr>
        <sz val="8"/>
        <color indexed="63"/>
        <rFont val="Times New Roman"/>
        <family val="1"/>
      </rPr>
      <t xml:space="preserve"> Operative cash flow = operating income + depreciation, amortization &amp; other operative non-cash charges.</t>
    </r>
  </si>
  <si>
    <r>
      <t>(8)</t>
    </r>
    <r>
      <rPr>
        <sz val="8"/>
        <color indexed="63"/>
        <rFont val="Times New Roman"/>
        <family val="1"/>
      </rPr>
      <t xml:space="preserve"> Comparable means, with respect to a year-over-year comparison, the change in a given measure excluding the effects of of: (i) mergers, acquisitions and divestitures, (ii) translation effects resulting from exchange rate movements, (iii) the results of Coca-Cola FEMSA de Venezuela in 2017, and including the results of Coca-Cola FEMSA Philippines, Inc., as if its consolidation had taken place at the beginning of first quarter 2017.</t>
    </r>
  </si>
  <si>
    <t>L_K49 - Mexico y Centroamerica</t>
  </si>
  <si>
    <t>Mexico &amp; Central America Division</t>
  </si>
  <si>
    <t>Quarterly information</t>
  </si>
  <si>
    <r>
      <rPr>
        <b/>
        <sz val="11"/>
        <color theme="1"/>
        <rFont val="Symbol"/>
        <family val="1"/>
        <charset val="2"/>
      </rPr>
      <t>D</t>
    </r>
    <r>
      <rPr>
        <b/>
        <sz val="11"/>
        <color theme="1"/>
        <rFont val="Arial Narrow"/>
        <family val="2"/>
      </rPr>
      <t xml:space="preserve"> % 
Comparable</t>
    </r>
    <r>
      <rPr>
        <b/>
        <vertAlign val="superscript"/>
        <sz val="11"/>
        <color theme="1"/>
        <rFont val="Arial Narrow"/>
        <family val="2"/>
      </rPr>
      <t>(6)</t>
    </r>
  </si>
  <si>
    <t>Volume (million unit cases)</t>
  </si>
  <si>
    <t xml:space="preserve">Average price per unit case </t>
  </si>
  <si>
    <r>
      <t xml:space="preserve">Total revenues </t>
    </r>
    <r>
      <rPr>
        <b/>
        <vertAlign val="superscript"/>
        <sz val="11"/>
        <color theme="1"/>
        <rFont val="Arial Narrow"/>
        <family val="2"/>
      </rPr>
      <t>(2)</t>
    </r>
  </si>
  <si>
    <r>
      <t xml:space="preserve">Operative equity method (gain) loss in associates </t>
    </r>
    <r>
      <rPr>
        <vertAlign val="superscript"/>
        <sz val="11"/>
        <color theme="1"/>
        <rFont val="Arial Narrow"/>
        <family val="2"/>
      </rPr>
      <t>(3)</t>
    </r>
  </si>
  <si>
    <r>
      <t xml:space="preserve">Operating income </t>
    </r>
    <r>
      <rPr>
        <b/>
        <vertAlign val="superscript"/>
        <sz val="11"/>
        <color theme="1"/>
        <rFont val="Arial Narrow"/>
        <family val="2"/>
      </rPr>
      <t>(4)</t>
    </r>
  </si>
  <si>
    <t>Depreciation, amortization &amp; other operative non-cash charges</t>
  </si>
  <si>
    <r>
      <t xml:space="preserve">Operating cash flow </t>
    </r>
    <r>
      <rPr>
        <b/>
        <vertAlign val="superscript"/>
        <sz val="11"/>
        <color theme="1"/>
        <rFont val="Arial Narrow"/>
        <family val="2"/>
      </rPr>
      <t>(4)(5)</t>
    </r>
  </si>
  <si>
    <r>
      <t xml:space="preserve">(2) </t>
    </r>
    <r>
      <rPr>
        <sz val="8"/>
        <color indexed="63"/>
        <rFont val="Times New Roman"/>
        <family val="1"/>
      </rPr>
      <t>Includes total revenues of Ps. 19,084  million from our Mexican operation for the first quarter of 2018 and 18,113 for the same period of the previous year</t>
    </r>
  </si>
  <si>
    <r>
      <t xml:space="preserve">(3) </t>
    </r>
    <r>
      <rPr>
        <sz val="8"/>
        <rFont val="Times New Roman"/>
        <family val="1"/>
      </rPr>
      <t>Includes equity method in Jugos del Valle, Estrella Azul, among others. For January '17 includes Coca-Cola FEMSA Philippines, Inc.</t>
    </r>
  </si>
  <si>
    <r>
      <t>(4)</t>
    </r>
    <r>
      <rPr>
        <sz val="8"/>
        <color indexed="63"/>
        <rFont val="Times New Roman"/>
        <family val="1"/>
      </rPr>
      <t xml:space="preserve"> The operating income and operative cash flow lines are presented as non-gaap measures for the convenience of the reader.</t>
    </r>
  </si>
  <si>
    <r>
      <t>(5)</t>
    </r>
    <r>
      <rPr>
        <sz val="8"/>
        <color indexed="63"/>
        <rFont val="Times New Roman"/>
        <family val="1"/>
      </rPr>
      <t xml:space="preserve"> Operative cash flow = operating income + depreciation, amortization &amp; other operative non-cash charges.</t>
    </r>
  </si>
  <si>
    <r>
      <t>(6)</t>
    </r>
    <r>
      <rPr>
        <sz val="8"/>
        <color indexed="63"/>
        <rFont val="Times New Roman"/>
        <family val="1"/>
      </rPr>
      <t xml:space="preserve"> Comparable means, with respect to a year-over-year comparison, the change in a given measure excluding the effects of: (i) mergers, acquisitions and divestitures, (ii) translation effects resulting from exchange rate movements, (iii) the results of Coca-Cola FEMSA de Venezuela in 2017, and including the results of Coca-Cola FEMSA Philippines, Inc., as if its consolidation had taken place at the beginning of first quarter 2017.</t>
    </r>
  </si>
  <si>
    <t>South America Division</t>
  </si>
  <si>
    <r>
      <rPr>
        <b/>
        <sz val="11"/>
        <color theme="1"/>
        <rFont val="Symbol"/>
        <family val="1"/>
        <charset val="2"/>
      </rPr>
      <t>D</t>
    </r>
    <r>
      <rPr>
        <b/>
        <sz val="11"/>
        <color theme="1"/>
        <rFont val="Arial Narrow"/>
        <family val="2"/>
      </rPr>
      <t xml:space="preserve"> % 
Comparable</t>
    </r>
    <r>
      <rPr>
        <b/>
        <vertAlign val="superscript"/>
        <sz val="11"/>
        <color theme="1"/>
        <rFont val="Arial Narrow"/>
        <family val="2"/>
      </rPr>
      <t>(7)</t>
    </r>
  </si>
  <si>
    <r>
      <t xml:space="preserve">Operative equity method (gain) loss in associates </t>
    </r>
    <r>
      <rPr>
        <vertAlign val="superscript"/>
        <sz val="11"/>
        <color theme="1"/>
        <rFont val="Arial Narrow"/>
        <family val="2"/>
      </rPr>
      <t>(4)</t>
    </r>
  </si>
  <si>
    <r>
      <t xml:space="preserve">Operating cash flow </t>
    </r>
    <r>
      <rPr>
        <b/>
        <vertAlign val="superscript"/>
        <sz val="11"/>
        <color theme="1"/>
        <rFont val="Arial Narrow"/>
        <family val="2"/>
      </rPr>
      <t>(5)(6)</t>
    </r>
  </si>
  <si>
    <r>
      <t xml:space="preserve">(3) </t>
    </r>
    <r>
      <rPr>
        <sz val="8"/>
        <color indexed="63"/>
        <rFont val="Times New Roman"/>
        <family val="1"/>
      </rPr>
      <t>Includes total revenues of Ps. 14,848 million from our Brazilian operation, Ps. 3,600 million from our Colombian operation, and Ps. 3,397 million from our Argentine operation for the first quarter of 2018; and Ps. 16,074 million from our Brazilian operation, Ps. 3,635 from our Colombian operation, and Ps. 3,707 million from our Argentine operation for the same period of the previous year. Total Revenues includes Beer revenues in Brazil of Ps. 3,586 million for the first quarter of 2018 and Ps. 3,525 million for the same period of the previous year.</t>
    </r>
  </si>
  <si>
    <r>
      <t>(4)</t>
    </r>
    <r>
      <rPr>
        <sz val="8"/>
        <color indexed="63"/>
        <rFont val="Times New Roman"/>
        <family val="1"/>
      </rPr>
      <t xml:space="preserve"> Includes equity method in Leao Alimentos, Verde Campo, among others.</t>
    </r>
  </si>
  <si>
    <r>
      <t>(6)</t>
    </r>
    <r>
      <rPr>
        <sz val="8"/>
        <color indexed="63"/>
        <rFont val="Times New Roman"/>
        <family val="1"/>
      </rPr>
      <t xml:space="preserve"> Operative cash flow = operating income + depreciation, amortization &amp; other operative non-cash charges.</t>
    </r>
  </si>
  <si>
    <r>
      <t>(7)</t>
    </r>
    <r>
      <rPr>
        <sz val="8"/>
        <color indexed="63"/>
        <rFont val="Times New Roman"/>
        <family val="1"/>
      </rPr>
      <t xml:space="preserve"> Comparable means, with respect to a year-over-year comparison, the change in a given measure excluding the effects of: (i) mergers, acquisitions and divestitures, (ii) translation effects resulting from exchange rate movements, (iii) the results of Coca-Cola FEMSA de Venezuela in 2017, and including the results of Coca-Cola FEMSA Philippines, Inc., as if its consolidation had taken place at the beginning of first quarter 2017.</t>
    </r>
  </si>
  <si>
    <t>Asia Division</t>
  </si>
  <si>
    <r>
      <t xml:space="preserve">1Q 17 </t>
    </r>
    <r>
      <rPr>
        <b/>
        <vertAlign val="superscript"/>
        <sz val="8.8000000000000007"/>
        <color theme="1"/>
        <rFont val="Arial Narrow"/>
        <family val="2"/>
      </rPr>
      <t>(2)</t>
    </r>
  </si>
  <si>
    <r>
      <rPr>
        <b/>
        <sz val="11"/>
        <color theme="1"/>
        <rFont val="Symbol"/>
        <family val="1"/>
        <charset val="2"/>
      </rPr>
      <t>D</t>
    </r>
    <r>
      <rPr>
        <b/>
        <sz val="11"/>
        <color theme="1"/>
        <rFont val="Arial Narrow"/>
        <family val="2"/>
      </rPr>
      <t xml:space="preserve"> % 
Comparable</t>
    </r>
    <r>
      <rPr>
        <b/>
        <vertAlign val="superscript"/>
        <sz val="11"/>
        <color theme="1"/>
        <rFont val="Arial Narrow"/>
        <family val="2"/>
      </rPr>
      <t>(4)</t>
    </r>
  </si>
  <si>
    <t>Average price per unit case</t>
  </si>
  <si>
    <r>
      <t>(2)</t>
    </r>
    <r>
      <rPr>
        <sz val="8"/>
        <color indexed="63"/>
        <rFont val="Times New Roman"/>
        <family val="1"/>
      </rPr>
      <t xml:space="preserve"> Includes only February and March for 2017</t>
    </r>
  </si>
  <si>
    <r>
      <t>(3)</t>
    </r>
    <r>
      <rPr>
        <sz val="8"/>
        <color indexed="63"/>
        <rFont val="Times New Roman"/>
        <family val="1"/>
      </rPr>
      <t xml:space="preserve"> Operative cash flow = operating income + depreciation, amortization &amp; other operative non-cash charges.</t>
    </r>
  </si>
  <si>
    <r>
      <t>(4)</t>
    </r>
    <r>
      <rPr>
        <sz val="8"/>
        <color indexed="63"/>
        <rFont val="Times New Roman"/>
        <family val="1"/>
      </rPr>
      <t xml:space="preserve"> Comparable means, with respect to a year-over-year comparison, the change in a given measure excluding the effects of: (i) mergers, acquisitions and divestitures, (ii) translation effects resulting from exchange rate movements, (iii) the results of Coca-Cola FEMSA de Venezuela in 2017, and including the results of Coca-Cola FEMSA Philippines, Inc., as if its consolidation had taken place at the beginning of first quarter 2017.</t>
    </r>
  </si>
  <si>
    <t>Consolidated Balance Sheet</t>
  </si>
  <si>
    <t>Expressed in millions of Mexican pesos.</t>
  </si>
  <si>
    <t>Mar-18</t>
  </si>
  <si>
    <t>Dec-17</t>
  </si>
  <si>
    <t>Assets</t>
  </si>
  <si>
    <t>Current Assets</t>
  </si>
  <si>
    <t>Cash, cash equivalents and marketable securities</t>
  </si>
  <si>
    <t>Ps.</t>
  </si>
  <si>
    <t>Total accounts receivable</t>
  </si>
  <si>
    <t>Inventories</t>
  </si>
  <si>
    <t>Other current assets</t>
  </si>
  <si>
    <t>Total current assets</t>
  </si>
  <si>
    <t>Property, plant and equipment</t>
  </si>
  <si>
    <t>Accumulated depreciation</t>
  </si>
  <si>
    <t>Total property, plant and equipment, net</t>
  </si>
  <si>
    <t>Investment in shares</t>
  </si>
  <si>
    <t>Intangibles assets and other assets</t>
  </si>
  <si>
    <t>Other non-current assets</t>
  </si>
  <si>
    <t>Total Assets</t>
  </si>
  <si>
    <t>Liabilities and Equity</t>
  </si>
  <si>
    <t>Current Liabilities</t>
  </si>
  <si>
    <t>Short-term bank loans and notes payable</t>
  </si>
  <si>
    <t>Suppliers</t>
  </si>
  <si>
    <t>Other current liabilities</t>
  </si>
  <si>
    <t>Total current liabilities</t>
  </si>
  <si>
    <t>Long-term bank loans and notes payable</t>
  </si>
  <si>
    <t>Other long-term liabilities</t>
  </si>
  <si>
    <t>Total liabilities</t>
  </si>
  <si>
    <t>Equity</t>
  </si>
  <si>
    <t>Total controlling interest</t>
  </si>
  <si>
    <t>Total equity</t>
  </si>
  <si>
    <t>Total Liabilities and Equity</t>
  </si>
  <si>
    <t>Quarter - Volume &amp; Transactions</t>
  </si>
  <si>
    <t>For the three months ended March 31, 2018 and 2017</t>
  </si>
  <si>
    <t>Volume</t>
  </si>
  <si>
    <t>Expressed in million unit cases</t>
  </si>
  <si>
    <t>1Q 2018</t>
  </si>
  <si>
    <t>1Q 2017</t>
  </si>
  <si>
    <t>Sparkling</t>
  </si>
  <si>
    <r>
      <t>Water</t>
    </r>
    <r>
      <rPr>
        <vertAlign val="superscript"/>
        <sz val="11"/>
        <color theme="1"/>
        <rFont val="Arial Narrow"/>
        <family val="2"/>
      </rPr>
      <t xml:space="preserve"> (1)</t>
    </r>
  </si>
  <si>
    <r>
      <t xml:space="preserve">Bulk Water </t>
    </r>
    <r>
      <rPr>
        <vertAlign val="superscript"/>
        <sz val="11"/>
        <color theme="1"/>
        <rFont val="Arial Narrow"/>
        <family val="2"/>
      </rPr>
      <t>(2)</t>
    </r>
  </si>
  <si>
    <t>Still</t>
  </si>
  <si>
    <t>Total</t>
  </si>
  <si>
    <t>Mexico</t>
  </si>
  <si>
    <t>Central America</t>
  </si>
  <si>
    <t>Mexico &amp; Central America</t>
  </si>
  <si>
    <t>Colombia</t>
  </si>
  <si>
    <t>Venezuela</t>
  </si>
  <si>
    <t>-</t>
  </si>
  <si>
    <t>Brazil</t>
  </si>
  <si>
    <t>Argentina</t>
  </si>
  <si>
    <t>South America</t>
  </si>
  <si>
    <r>
      <t xml:space="preserve">Philippines </t>
    </r>
    <r>
      <rPr>
        <vertAlign val="superscript"/>
        <sz val="11"/>
        <color theme="1"/>
        <rFont val="Arial Narrow"/>
        <family val="2"/>
      </rPr>
      <t>(3)</t>
    </r>
  </si>
  <si>
    <t>Asia</t>
  </si>
  <si>
    <t>(1) Excludes water presentations larger than 5.0 Lt ; includes flavored water</t>
  </si>
  <si>
    <t>(2) Bulk Water  = Still bottled water in 5.0, 19.0 and 20.0 - liter packaging presentations; includes flavored water</t>
  </si>
  <si>
    <t>(3) Philippines information reported for 2017 includes only February and March.</t>
  </si>
  <si>
    <t xml:space="preserve"> </t>
  </si>
  <si>
    <t>Transactions</t>
  </si>
  <si>
    <t>Expressed in million transactions</t>
  </si>
  <si>
    <t>Water</t>
  </si>
  <si>
    <r>
      <t xml:space="preserve">Philippines </t>
    </r>
    <r>
      <rPr>
        <vertAlign val="superscript"/>
        <sz val="11"/>
        <color theme="1"/>
        <rFont val="Arial Narrow"/>
        <family val="2"/>
      </rPr>
      <t>(1)</t>
    </r>
  </si>
  <si>
    <r>
      <rPr>
        <vertAlign val="superscript"/>
        <sz val="9"/>
        <color theme="1"/>
        <rFont val="Arial Narrow"/>
        <family val="2"/>
      </rPr>
      <t>(1)</t>
    </r>
    <r>
      <rPr>
        <sz val="9"/>
        <color theme="1"/>
        <rFont val="Arial Narrow"/>
        <family val="2"/>
      </rPr>
      <t xml:space="preserve"> Philippines information reported for 2017 includes only February and March.</t>
    </r>
  </si>
  <si>
    <t xml:space="preserve">Macroeconomic Information </t>
  </si>
  <si>
    <t>First quarter 2018</t>
  </si>
  <si>
    <r>
      <t>Inflation</t>
    </r>
    <r>
      <rPr>
        <b/>
        <vertAlign val="superscript"/>
        <sz val="12.65"/>
        <color theme="1"/>
        <rFont val="Arial Narrow"/>
        <family val="2"/>
      </rPr>
      <t>(1)</t>
    </r>
  </si>
  <si>
    <t>LTM</t>
  </si>
  <si>
    <r>
      <t xml:space="preserve">Venezuela </t>
    </r>
    <r>
      <rPr>
        <vertAlign val="superscript"/>
        <sz val="11"/>
        <color theme="1"/>
        <rFont val="Arial Narrow"/>
        <family val="2"/>
      </rPr>
      <t>(2)</t>
    </r>
  </si>
  <si>
    <t>Philippines</t>
  </si>
  <si>
    <r>
      <rPr>
        <vertAlign val="superscript"/>
        <sz val="10.35"/>
        <color theme="1"/>
        <rFont val="Arial Narrow"/>
        <family val="2"/>
      </rPr>
      <t>(1)</t>
    </r>
    <r>
      <rPr>
        <sz val="9"/>
        <color theme="1"/>
        <rFont val="Arial Narrow"/>
        <family val="2"/>
      </rPr>
      <t xml:space="preserve"> Source: inflation estimated by the company based on historic publications from the Central Banks of each country.</t>
    </r>
  </si>
  <si>
    <r>
      <t xml:space="preserve">Average Exchange Rates for each Period </t>
    </r>
    <r>
      <rPr>
        <b/>
        <vertAlign val="superscript"/>
        <sz val="12.65"/>
        <color theme="1"/>
        <rFont val="Arial Narrow"/>
        <family val="2"/>
      </rPr>
      <t>(2)</t>
    </r>
  </si>
  <si>
    <t>Quarterly Exchange Rate (local currency per USD)</t>
  </si>
  <si>
    <r>
      <rPr>
        <b/>
        <sz val="11"/>
        <color theme="1"/>
        <rFont val="Symbol"/>
        <family val="1"/>
        <charset val="2"/>
      </rPr>
      <t>D</t>
    </r>
    <r>
      <rPr>
        <b/>
        <sz val="11"/>
        <color theme="1"/>
        <rFont val="Arial Narrow"/>
        <family val="2"/>
      </rPr>
      <t xml:space="preserve"> %</t>
    </r>
  </si>
  <si>
    <t>Guatemala</t>
  </si>
  <si>
    <t>Nicaragua</t>
  </si>
  <si>
    <t>Costa Rica</t>
  </si>
  <si>
    <t>Panama</t>
  </si>
  <si>
    <t>End of Period Exchange Rates</t>
  </si>
  <si>
    <t>Quarter Exchange Rate (local currency per USD)</t>
  </si>
  <si>
    <t>Previous Quarter Exchange Rate (local currency per USD)</t>
  </si>
  <si>
    <t>Mar 2018</t>
  </si>
  <si>
    <t>Mar 2017</t>
  </si>
  <si>
    <t>Dec 2017</t>
  </si>
  <si>
    <r>
      <rPr>
        <vertAlign val="superscript"/>
        <sz val="10.35"/>
        <color theme="1"/>
        <rFont val="Arial Narrow"/>
        <family val="2"/>
      </rPr>
      <t xml:space="preserve">(2) </t>
    </r>
    <r>
      <rPr>
        <sz val="9"/>
        <color theme="1"/>
        <rFont val="Arial Narrow"/>
        <family val="2"/>
      </rPr>
      <t>Average exchange rate for each period computed with the average exchange rate of each month.</t>
    </r>
  </si>
</sst>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_-;\-* #,##0.00_-;_-* &quot;-&quot;??_-;_-@_-"/>
    <numFmt numFmtId="164" formatCode="0.0%;\(0.0%\)"/>
    <numFmt numFmtId="165" formatCode="0.0%"/>
    <numFmt numFmtId="166" formatCode="_(* #,##0.0_);_(* \(#,##0.0\);_(* &quot;-&quot;??_);_(@_)"/>
    <numFmt numFmtId="167" formatCode="_(* #,##0_);_(* \(#,##0\);_(* &quot;-&quot;??_);_(@_)"/>
    <numFmt numFmtId="168" formatCode="0.0%;\-0.0%"/>
    <numFmt numFmtId="169" formatCode="_(* #,##0.00_);_(* \(#,##0.00\);_(* &quot;-&quot;??_);_(@_)"/>
    <numFmt numFmtId="170" formatCode="0.0"/>
    <numFmt numFmtId="171" formatCode="_-* #,##0.00000000000000_-;\-* #,##0.00000000000000_-;_-* &quot;-&quot;??_-;_-@_-"/>
    <numFmt numFmtId="172" formatCode="_(* #,##0.00000000_);_(* \(#,##0.00000000\);_(* &quot;-&quot;??_);_(@_)"/>
    <numFmt numFmtId="173" formatCode="0.0%;[Red]\(0.0%\)"/>
    <numFmt numFmtId="174" formatCode="0.00000%"/>
    <numFmt numFmtId="175" formatCode="#,##0.0"/>
    <numFmt numFmtId="176" formatCode="0.00\ &quot;años&quot;"/>
    <numFmt numFmtId="177" formatCode="m\o\n\th\ d\,\ yyyy"/>
    <numFmt numFmtId="178" formatCode=";;;"/>
    <numFmt numFmtId="179" formatCode="#,##0.00[$€];[Red]\-#,##0.00[$€]"/>
    <numFmt numFmtId="180" formatCode="#.00"/>
    <numFmt numFmtId="181" formatCode="#."/>
    <numFmt numFmtId="182" formatCode="_(* #,##0_);_(* \(#,##0\);_(* &quot;-&quot;_);_(@_)"/>
    <numFmt numFmtId="183" formatCode="General_)"/>
  </numFmts>
  <fonts count="6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Narrow"/>
      <family val="2"/>
    </font>
    <font>
      <b/>
      <sz val="11"/>
      <color theme="0"/>
      <name val="Arial Narrow"/>
      <family val="2"/>
    </font>
    <font>
      <b/>
      <sz val="11"/>
      <name val="Arial Narrow"/>
      <family val="2"/>
    </font>
    <font>
      <b/>
      <vertAlign val="superscript"/>
      <sz val="11"/>
      <name val="Arial Narrow"/>
      <family val="2"/>
    </font>
    <font>
      <i/>
      <sz val="9"/>
      <name val="Arial Narrow"/>
      <family val="2"/>
    </font>
    <font>
      <sz val="11"/>
      <name val="Symbol"/>
      <family val="1"/>
      <charset val="2"/>
    </font>
    <font>
      <vertAlign val="superscript"/>
      <sz val="11"/>
      <name val="Arial Narrow"/>
      <family val="2"/>
    </font>
    <font>
      <sz val="9"/>
      <color indexed="63"/>
      <name val="Arial Narrow"/>
      <family val="2"/>
    </font>
    <font>
      <sz val="9"/>
      <name val="Arial Narrow"/>
      <family val="2"/>
    </font>
    <font>
      <vertAlign val="superscript"/>
      <sz val="9"/>
      <color indexed="63"/>
      <name val="Arial Narrow"/>
      <family val="2"/>
    </font>
    <font>
      <b/>
      <sz val="9"/>
      <color theme="0" tint="-0.499984740745262"/>
      <name val="Arial Narrow"/>
      <family val="2"/>
    </font>
    <font>
      <b/>
      <sz val="14"/>
      <color theme="1"/>
      <name val="Arial Narrow"/>
      <family val="2"/>
    </font>
    <font>
      <sz val="11"/>
      <color theme="1"/>
      <name val="Arial Narrow"/>
      <family val="2"/>
    </font>
    <font>
      <sz val="9"/>
      <color theme="1"/>
      <name val="Arial Narrow"/>
      <family val="2"/>
    </font>
    <font>
      <vertAlign val="superscript"/>
      <sz val="9"/>
      <color theme="1"/>
      <name val="Arial Narrow"/>
      <family val="2"/>
    </font>
    <font>
      <b/>
      <sz val="11"/>
      <color theme="1"/>
      <name val="Arial Narrow"/>
      <family val="2"/>
    </font>
    <font>
      <b/>
      <sz val="11"/>
      <color theme="1"/>
      <name val="Symbol"/>
      <family val="1"/>
      <charset val="2"/>
    </font>
    <font>
      <b/>
      <sz val="11"/>
      <color indexed="8"/>
      <name val="Symbol"/>
      <family val="1"/>
      <charset val="2"/>
    </font>
    <font>
      <b/>
      <sz val="11"/>
      <color indexed="8"/>
      <name val="Arial Narrow"/>
      <family val="2"/>
    </font>
    <font>
      <b/>
      <vertAlign val="superscript"/>
      <sz val="11"/>
      <color indexed="8"/>
      <name val="Arial Narrow"/>
      <family val="2"/>
    </font>
    <font>
      <b/>
      <vertAlign val="superscript"/>
      <sz val="11"/>
      <color theme="1"/>
      <name val="Arial Narrow"/>
      <family val="2"/>
    </font>
    <font>
      <vertAlign val="superscript"/>
      <sz val="11"/>
      <color theme="1"/>
      <name val="Arial Narrow"/>
      <family val="2"/>
    </font>
    <font>
      <vertAlign val="superscript"/>
      <sz val="8"/>
      <color indexed="63"/>
      <name val="Times New Roman"/>
      <family val="1"/>
    </font>
    <font>
      <sz val="8"/>
      <color indexed="63"/>
      <name val="Times New Roman"/>
      <family val="1"/>
    </font>
    <font>
      <sz val="11"/>
      <color rgb="FF000000"/>
      <name val="Arial Narrow"/>
      <family val="2"/>
    </font>
    <font>
      <sz val="9"/>
      <color theme="0" tint="-0.499984740745262"/>
      <name val="Arial Narrow"/>
      <family val="2"/>
    </font>
    <font>
      <vertAlign val="superscript"/>
      <sz val="8"/>
      <name val="Times New Roman"/>
      <family val="1"/>
    </font>
    <font>
      <sz val="8"/>
      <name val="Times New Roman"/>
      <family val="1"/>
    </font>
    <font>
      <b/>
      <vertAlign val="superscript"/>
      <sz val="8.8000000000000007"/>
      <color theme="1"/>
      <name val="Arial Narrow"/>
      <family val="2"/>
    </font>
    <font>
      <i/>
      <sz val="9"/>
      <color theme="1"/>
      <name val="Arial Narrow"/>
      <family val="2"/>
    </font>
    <font>
      <i/>
      <sz val="11"/>
      <color theme="1"/>
      <name val="Arial Narrow"/>
      <family val="2"/>
    </font>
    <font>
      <b/>
      <vertAlign val="superscript"/>
      <sz val="12.65"/>
      <color theme="1"/>
      <name val="Arial Narrow"/>
      <family val="2"/>
    </font>
    <font>
      <vertAlign val="superscript"/>
      <sz val="10.35"/>
      <color theme="1"/>
      <name val="Arial Narrow"/>
      <family val="2"/>
    </font>
    <font>
      <sz val="11"/>
      <color indexed="8"/>
      <name val="Calibri"/>
      <family val="2"/>
    </font>
    <font>
      <sz val="11"/>
      <color indexed="9"/>
      <name val="Calibri"/>
      <family val="2"/>
    </font>
    <font>
      <sz val="10"/>
      <name val="Courier"/>
      <family val="3"/>
    </font>
    <font>
      <sz val="11"/>
      <color indexed="17"/>
      <name val="Calibri"/>
      <family val="2"/>
    </font>
    <font>
      <sz val="10"/>
      <color indexed="22"/>
      <name val="Arial"/>
      <family val="2"/>
    </font>
    <font>
      <b/>
      <sz val="11"/>
      <color indexed="52"/>
      <name val="Calibri"/>
      <family val="2"/>
    </font>
    <font>
      <b/>
      <sz val="11"/>
      <color indexed="9"/>
      <name val="Calibri"/>
      <family val="2"/>
    </font>
    <font>
      <sz val="11"/>
      <color indexed="52"/>
      <name val="Calibri"/>
      <family val="2"/>
    </font>
    <font>
      <sz val="10"/>
      <name val="Helv"/>
    </font>
    <font>
      <sz val="1"/>
      <color indexed="8"/>
      <name val="Courier"/>
      <family val="3"/>
    </font>
    <font>
      <b/>
      <sz val="11"/>
      <color indexed="56"/>
      <name val="Calibri"/>
      <family val="2"/>
    </font>
    <font>
      <sz val="11"/>
      <color indexed="62"/>
      <name val="Calibri"/>
      <family val="2"/>
    </font>
    <font>
      <i/>
      <sz val="11"/>
      <color rgb="FFFF0000"/>
      <name val="Calibri"/>
      <family val="2"/>
      <scheme val="minor"/>
    </font>
    <font>
      <sz val="12"/>
      <name val="Arial"/>
      <family val="2"/>
    </font>
    <font>
      <sz val="10"/>
      <name val="MS Sans"/>
    </font>
    <font>
      <sz val="8"/>
      <name val="Arial"/>
      <family val="2"/>
    </font>
    <font>
      <b/>
      <sz val="12"/>
      <name val="Arial"/>
      <family val="2"/>
    </font>
    <font>
      <b/>
      <sz val="1"/>
      <color indexed="8"/>
      <name val="Courier"/>
      <family val="3"/>
    </font>
    <font>
      <b/>
      <sz val="9"/>
      <name val="Times New Roman"/>
      <family val="1"/>
    </font>
    <font>
      <sz val="11"/>
      <color indexed="20"/>
      <name val="Calibri"/>
      <family val="2"/>
    </font>
    <font>
      <sz val="10"/>
      <color indexed="12"/>
      <name val="Arial"/>
      <family val="2"/>
    </font>
    <font>
      <sz val="11"/>
      <color indexed="60"/>
      <name val="Calibri"/>
      <family val="2"/>
    </font>
    <font>
      <sz val="7"/>
      <name val="Small Fonts"/>
      <family val="2"/>
    </font>
    <font>
      <b/>
      <sz val="11"/>
      <color indexed="63"/>
      <name val="Calibri"/>
      <family val="2"/>
    </font>
    <font>
      <b/>
      <sz val="10"/>
      <name val="Arial Rounded MT Bold"/>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s>
  <fills count="4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0000"/>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808080"/>
        <bgColor indexed="64"/>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3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auto="1"/>
      </top>
      <bottom style="thin">
        <color auto="1"/>
      </bottom>
      <diagonal/>
    </border>
    <border>
      <left/>
      <right/>
      <top style="medium">
        <color auto="1"/>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double">
        <color indexed="64"/>
      </bottom>
      <diagonal/>
    </border>
    <border>
      <left/>
      <right/>
      <top style="thin">
        <color auto="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indexed="64"/>
      </top>
      <bottom style="medium">
        <color indexed="64"/>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16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1" fillId="3" borderId="0" applyNumberFormat="0" applyBorder="0" applyAlignment="0" applyProtection="0"/>
    <xf numFmtId="0" fontId="37" fillId="22" borderId="0" applyNumberFormat="0" applyBorder="0" applyAlignment="0" applyProtection="0"/>
    <xf numFmtId="0" fontId="1" fillId="5" borderId="0" applyNumberFormat="0" applyBorder="0" applyAlignment="0" applyProtection="0"/>
    <xf numFmtId="0" fontId="37" fillId="23" borderId="0" applyNumberFormat="0" applyBorder="0" applyAlignment="0" applyProtection="0"/>
    <xf numFmtId="0" fontId="1" fillId="7" borderId="0" applyNumberFormat="0" applyBorder="0" applyAlignment="0" applyProtection="0"/>
    <xf numFmtId="0" fontId="37" fillId="24" borderId="0" applyNumberFormat="0" applyBorder="0" applyAlignment="0" applyProtection="0"/>
    <xf numFmtId="0" fontId="1" fillId="9" borderId="0" applyNumberFormat="0" applyBorder="0" applyAlignment="0" applyProtection="0"/>
    <xf numFmtId="0" fontId="37" fillId="25" borderId="0" applyNumberFormat="0" applyBorder="0" applyAlignment="0" applyProtection="0"/>
    <xf numFmtId="0" fontId="1" fillId="11" borderId="0" applyNumberFormat="0" applyBorder="0" applyAlignment="0" applyProtection="0"/>
    <xf numFmtId="0" fontId="37" fillId="26" borderId="0" applyNumberFormat="0" applyBorder="0" applyAlignment="0" applyProtection="0"/>
    <xf numFmtId="0" fontId="1" fillId="13"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25" borderId="0" applyNumberFormat="0" applyBorder="0" applyAlignment="0" applyProtection="0"/>
    <xf numFmtId="0" fontId="37" fillId="28" borderId="0" applyNumberFormat="0" applyBorder="0" applyAlignment="0" applyProtection="0"/>
    <xf numFmtId="0" fontId="37" fillId="31" borderId="0" applyNumberFormat="0" applyBorder="0" applyAlignment="0" applyProtection="0"/>
    <xf numFmtId="0" fontId="1" fillId="4" borderId="0" applyNumberFormat="0" applyBorder="0" applyAlignment="0" applyProtection="0"/>
    <xf numFmtId="0" fontId="37" fillId="28" borderId="0" applyNumberFormat="0" applyBorder="0" applyAlignment="0" applyProtection="0"/>
    <xf numFmtId="0" fontId="1" fillId="6" borderId="0" applyNumberFormat="0" applyBorder="0" applyAlignment="0" applyProtection="0"/>
    <xf numFmtId="0" fontId="37" fillId="29" borderId="0" applyNumberFormat="0" applyBorder="0" applyAlignment="0" applyProtection="0"/>
    <xf numFmtId="0" fontId="1" fillId="8" borderId="0" applyNumberFormat="0" applyBorder="0" applyAlignment="0" applyProtection="0"/>
    <xf numFmtId="0" fontId="37" fillId="30" borderId="0" applyNumberFormat="0" applyBorder="0" applyAlignment="0" applyProtection="0"/>
    <xf numFmtId="0" fontId="1" fillId="10" borderId="0" applyNumberFormat="0" applyBorder="0" applyAlignment="0" applyProtection="0"/>
    <xf numFmtId="0" fontId="37" fillId="25" borderId="0" applyNumberFormat="0" applyBorder="0" applyAlignment="0" applyProtection="0"/>
    <xf numFmtId="0" fontId="1" fillId="12" borderId="0" applyNumberFormat="0" applyBorder="0" applyAlignment="0" applyProtection="0"/>
    <xf numFmtId="0" fontId="37" fillId="28" borderId="0" applyNumberFormat="0" applyBorder="0" applyAlignment="0" applyProtection="0"/>
    <xf numFmtId="0" fontId="1" fillId="14" borderId="0" applyNumberFormat="0" applyBorder="0" applyAlignment="0" applyProtection="0"/>
    <xf numFmtId="0" fontId="37" fillId="31" borderId="0" applyNumberFormat="0" applyBorder="0" applyAlignment="0" applyProtection="0"/>
    <xf numFmtId="0" fontId="38" fillId="32"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38" fillId="32"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176" fontId="39" fillId="0" borderId="0"/>
    <xf numFmtId="0" fontId="40" fillId="24" borderId="0" applyNumberFormat="0" applyBorder="0" applyAlignment="0" applyProtection="0"/>
    <xf numFmtId="0" fontId="40" fillId="24"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36" borderId="23" applyNumberFormat="0" applyAlignment="0" applyProtection="0"/>
    <xf numFmtId="0" fontId="43" fillId="37" borderId="24" applyNumberFormat="0" applyAlignment="0" applyProtection="0"/>
    <xf numFmtId="0" fontId="44" fillId="0" borderId="25" applyNumberFormat="0" applyFill="0" applyAlignment="0" applyProtection="0"/>
    <xf numFmtId="0" fontId="43" fillId="37" borderId="24" applyNumberFormat="0" applyAlignment="0" applyProtection="0"/>
    <xf numFmtId="0" fontId="44" fillId="0" borderId="25" applyNumberFormat="0" applyFill="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5" fillId="0" borderId="0"/>
    <xf numFmtId="0" fontId="45" fillId="0" borderId="0"/>
    <xf numFmtId="177" fontId="46" fillId="0" borderId="0">
      <protection locked="0"/>
    </xf>
    <xf numFmtId="0" fontId="47" fillId="0" borderId="0" applyNumberFormat="0" applyFill="0" applyBorder="0" applyAlignment="0" applyProtection="0"/>
    <xf numFmtId="0" fontId="38" fillId="38" borderId="0" applyNumberFormat="0" applyBorder="0" applyAlignment="0" applyProtection="0"/>
    <xf numFmtId="0" fontId="38" fillId="39" borderId="0" applyNumberFormat="0" applyBorder="0" applyAlignment="0" applyProtection="0"/>
    <xf numFmtId="0" fontId="38" fillId="40"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38" fillId="41" borderId="0" applyNumberFormat="0" applyBorder="0" applyAlignment="0" applyProtection="0"/>
    <xf numFmtId="0" fontId="38" fillId="38" borderId="0" applyNumberFormat="0" applyBorder="0" applyAlignment="0" applyProtection="0"/>
    <xf numFmtId="0" fontId="38" fillId="39" borderId="0" applyNumberFormat="0" applyBorder="0" applyAlignment="0" applyProtection="0"/>
    <xf numFmtId="0" fontId="38" fillId="40"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38" fillId="41" borderId="0" applyNumberFormat="0" applyBorder="0" applyAlignment="0" applyProtection="0"/>
    <xf numFmtId="0" fontId="48" fillId="27" borderId="23" applyNumberFormat="0" applyAlignment="0" applyProtection="0"/>
    <xf numFmtId="0" fontId="49" fillId="42" borderId="0"/>
    <xf numFmtId="178" fontId="50" fillId="0" borderId="0"/>
    <xf numFmtId="179" fontId="51"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80" fontId="46" fillId="0" borderId="0">
      <protection locked="0"/>
    </xf>
    <xf numFmtId="38" fontId="52" fillId="43" borderId="0" applyNumberFormat="0" applyBorder="0" applyAlignment="0" applyProtection="0"/>
    <xf numFmtId="0" fontId="53" fillId="0" borderId="26" applyNumberFormat="0" applyAlignment="0" applyProtection="0">
      <alignment horizontal="left" vertical="center"/>
    </xf>
    <xf numFmtId="0" fontId="53" fillId="0" borderId="27">
      <alignment horizontal="left" vertical="center"/>
    </xf>
    <xf numFmtId="181" fontId="54" fillId="0" borderId="0">
      <protection locked="0"/>
    </xf>
    <xf numFmtId="181" fontId="54" fillId="0" borderId="0">
      <protection locked="0"/>
    </xf>
    <xf numFmtId="0" fontId="55" fillId="0" borderId="0"/>
    <xf numFmtId="0" fontId="56" fillId="23" borderId="0" applyNumberFormat="0" applyBorder="0" applyAlignment="0" applyProtection="0"/>
    <xf numFmtId="0" fontId="56" fillId="23" borderId="0" applyNumberFormat="0" applyBorder="0" applyAlignment="0" applyProtection="0"/>
    <xf numFmtId="10" fontId="52" fillId="44" borderId="12" applyNumberFormat="0" applyBorder="0" applyAlignment="0" applyProtection="0"/>
    <xf numFmtId="0" fontId="57" fillId="0" borderId="0" applyNumberFormat="0" applyFill="0" applyBorder="0" applyAlignment="0">
      <protection locked="0"/>
    </xf>
    <xf numFmtId="182" fontId="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0" fontId="41" fillId="0" borderId="0" applyNumberFormat="0" applyFill="0" applyBorder="0" applyAlignment="0" applyProtection="0"/>
    <xf numFmtId="0" fontId="58" fillId="45" borderId="0" applyNumberFormat="0" applyBorder="0" applyAlignment="0" applyProtection="0"/>
    <xf numFmtId="37" fontId="5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3" fontId="39" fillId="0" borderId="0"/>
    <xf numFmtId="0" fontId="1" fillId="0" borderId="0"/>
    <xf numFmtId="0" fontId="1" fillId="0" borderId="0"/>
    <xf numFmtId="183" fontId="39" fillId="0" borderId="0"/>
    <xf numFmtId="0" fontId="1" fillId="0" borderId="0"/>
    <xf numFmtId="0" fontId="3" fillId="46" borderId="28" applyNumberFormat="0" applyFont="0" applyAlignment="0" applyProtection="0"/>
    <xf numFmtId="0" fontId="3" fillId="46" borderId="28" applyNumberFormat="0" applyFont="0" applyAlignment="0" applyProtection="0"/>
    <xf numFmtId="0" fontId="3" fillId="46" borderId="28" applyNumberFormat="0" applyFont="0" applyAlignment="0" applyProtection="0"/>
    <xf numFmtId="0" fontId="3" fillId="2" borderId="1" applyNumberFormat="0" applyFont="0" applyAlignment="0" applyProtection="0"/>
    <xf numFmtId="0" fontId="3" fillId="46" borderId="28" applyNumberFormat="0" applyFont="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2" fontId="3" fillId="0" borderId="0"/>
    <xf numFmtId="0" fontId="41" fillId="0" borderId="0" applyNumberFormat="0" applyFill="0" applyBorder="0" applyAlignment="0" applyProtection="0"/>
    <xf numFmtId="0" fontId="60" fillId="36" borderId="29" applyNumberFormat="0" applyAlignment="0" applyProtection="0"/>
    <xf numFmtId="0" fontId="60" fillId="36" borderId="29" applyNumberFormat="0" applyAlignment="0" applyProtection="0"/>
    <xf numFmtId="0" fontId="60" fillId="36" borderId="29" applyNumberFormat="0" applyAlignment="0" applyProtection="0"/>
    <xf numFmtId="0" fontId="60" fillId="36" borderId="29" applyNumberFormat="0" applyAlignment="0" applyProtection="0"/>
    <xf numFmtId="0" fontId="61" fillId="27" borderId="29" applyNumberFormat="0" applyProtection="0">
      <alignment horizontal="left" vertical="center" indent="1"/>
    </xf>
    <xf numFmtId="0" fontId="61" fillId="27" borderId="29" applyNumberFormat="0" applyProtection="0">
      <alignment horizontal="left" vertical="center" indent="1"/>
    </xf>
    <xf numFmtId="0" fontId="61" fillId="27" borderId="29" applyNumberFormat="0" applyProtection="0">
      <alignment horizontal="left" vertical="center" indent="1"/>
    </xf>
    <xf numFmtId="169" fontId="3" fillId="0" borderId="0" applyFont="0" applyFill="0" applyBorder="0" applyAlignment="0" applyProtection="0"/>
    <xf numFmtId="169" fontId="3"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30" applyNumberFormat="0" applyFill="0" applyAlignment="0" applyProtection="0"/>
    <xf numFmtId="0" fontId="65" fillId="0" borderId="31" applyNumberFormat="0" applyFill="0" applyAlignment="0" applyProtection="0"/>
    <xf numFmtId="0" fontId="47" fillId="0" borderId="32" applyNumberFormat="0" applyFill="0" applyAlignment="0" applyProtection="0"/>
    <xf numFmtId="0" fontId="47" fillId="0" borderId="0" applyNumberFormat="0" applyFill="0" applyBorder="0" applyAlignment="0" applyProtection="0"/>
    <xf numFmtId="0" fontId="66" fillId="0" borderId="0" applyNumberFormat="0" applyFill="0" applyBorder="0" applyAlignment="0" applyProtection="0"/>
    <xf numFmtId="0" fontId="41" fillId="0" borderId="0" applyNumberFormat="0" applyFill="0" applyBorder="0" applyAlignment="0" applyProtection="0"/>
  </cellStyleXfs>
  <cellXfs count="243">
    <xf numFmtId="0" fontId="0" fillId="0" borderId="0" xfId="0"/>
    <xf numFmtId="0" fontId="4" fillId="0" borderId="0" xfId="3" applyFont="1"/>
    <xf numFmtId="0" fontId="4" fillId="16" borderId="0" xfId="3" applyFont="1" applyFill="1"/>
    <xf numFmtId="0" fontId="4" fillId="0" borderId="0" xfId="3" applyFont="1" applyAlignment="1">
      <alignment vertical="center"/>
    </xf>
    <xf numFmtId="0" fontId="4" fillId="16" borderId="0" xfId="3" applyFont="1" applyFill="1" applyAlignment="1">
      <alignment horizontal="center"/>
    </xf>
    <xf numFmtId="0" fontId="8" fillId="16" borderId="0" xfId="3" applyFont="1" applyFill="1"/>
    <xf numFmtId="0" fontId="4" fillId="16" borderId="0" xfId="3" applyFont="1" applyFill="1" applyBorder="1" applyAlignment="1">
      <alignment horizontal="center" vertical="center"/>
    </xf>
    <xf numFmtId="0" fontId="4" fillId="16" borderId="0" xfId="3" applyFont="1" applyFill="1" applyBorder="1" applyAlignment="1">
      <alignment horizontal="center" vertical="center" wrapText="1"/>
    </xf>
    <xf numFmtId="0" fontId="4" fillId="16" borderId="4" xfId="3" applyFont="1" applyFill="1" applyBorder="1" applyAlignment="1">
      <alignment vertical="center"/>
    </xf>
    <xf numFmtId="3" fontId="4" fillId="16" borderId="4" xfId="3" applyNumberFormat="1" applyFont="1" applyFill="1" applyBorder="1" applyAlignment="1">
      <alignment horizontal="center" vertical="center"/>
    </xf>
    <xf numFmtId="164" fontId="4" fillId="16" borderId="4" xfId="4" applyNumberFormat="1" applyFont="1" applyFill="1" applyBorder="1" applyAlignment="1">
      <alignment horizontal="center" vertical="center"/>
    </xf>
    <xf numFmtId="3" fontId="4" fillId="16" borderId="5" xfId="3" applyNumberFormat="1" applyFont="1" applyFill="1" applyBorder="1" applyAlignment="1">
      <alignment horizontal="center" vertical="center"/>
    </xf>
    <xf numFmtId="164" fontId="4" fillId="16" borderId="5" xfId="4" applyNumberFormat="1" applyFont="1" applyFill="1" applyBorder="1" applyAlignment="1">
      <alignment horizontal="center" vertical="center"/>
    </xf>
    <xf numFmtId="0" fontId="4" fillId="16" borderId="2" xfId="3" applyFont="1" applyFill="1" applyBorder="1" applyAlignment="1">
      <alignment vertical="center"/>
    </xf>
    <xf numFmtId="3" fontId="4" fillId="16" borderId="2" xfId="3" applyNumberFormat="1" applyFont="1" applyFill="1" applyBorder="1" applyAlignment="1">
      <alignment horizontal="center" vertical="center"/>
    </xf>
    <xf numFmtId="164" fontId="4" fillId="16" borderId="2" xfId="4" applyNumberFormat="1" applyFont="1" applyFill="1" applyBorder="1" applyAlignment="1">
      <alignment horizontal="center" vertical="center"/>
    </xf>
    <xf numFmtId="0" fontId="4" fillId="0" borderId="0" xfId="3" applyFont="1" applyBorder="1" applyAlignment="1">
      <alignment vertical="center"/>
    </xf>
    <xf numFmtId="3" fontId="4" fillId="16" borderId="0" xfId="3" applyNumberFormat="1" applyFont="1" applyFill="1" applyBorder="1" applyAlignment="1">
      <alignment horizontal="center" vertical="center"/>
    </xf>
    <xf numFmtId="164" fontId="4" fillId="16" borderId="3" xfId="4" applyNumberFormat="1" applyFont="1" applyFill="1" applyBorder="1" applyAlignment="1">
      <alignment horizontal="center" vertical="center"/>
    </xf>
    <xf numFmtId="165" fontId="4" fillId="16" borderId="0" xfId="5" applyNumberFormat="1" applyFont="1" applyFill="1" applyBorder="1" applyAlignment="1">
      <alignment horizontal="right" vertical="center"/>
    </xf>
    <xf numFmtId="0" fontId="4" fillId="16" borderId="3" xfId="3" applyFont="1" applyFill="1" applyBorder="1" applyAlignment="1">
      <alignment vertical="center"/>
    </xf>
    <xf numFmtId="3" fontId="4" fillId="16" borderId="3" xfId="3" applyNumberFormat="1" applyFont="1" applyFill="1" applyBorder="1" applyAlignment="1">
      <alignment horizontal="center" vertical="center"/>
    </xf>
    <xf numFmtId="0" fontId="4" fillId="16" borderId="6" xfId="3" applyFont="1" applyFill="1" applyBorder="1" applyAlignment="1">
      <alignment vertical="center"/>
    </xf>
    <xf numFmtId="4" fontId="4" fillId="0" borderId="6" xfId="3" applyNumberFormat="1" applyFont="1" applyFill="1" applyBorder="1" applyAlignment="1">
      <alignment horizontal="center" vertical="center"/>
    </xf>
    <xf numFmtId="164" fontId="4" fillId="0" borderId="6" xfId="3" applyNumberFormat="1" applyFont="1" applyFill="1" applyBorder="1" applyAlignment="1">
      <alignment horizontal="center" vertical="center"/>
    </xf>
    <xf numFmtId="0" fontId="4" fillId="16" borderId="0" xfId="3" applyFont="1" applyFill="1" applyBorder="1"/>
    <xf numFmtId="3" fontId="4" fillId="16" borderId="0" xfId="3" applyNumberFormat="1" applyFont="1" applyFill="1" applyBorder="1" applyAlignment="1">
      <alignment horizontal="center"/>
    </xf>
    <xf numFmtId="165" fontId="4" fillId="16" borderId="0" xfId="5" applyNumberFormat="1" applyFont="1" applyFill="1" applyBorder="1" applyAlignment="1">
      <alignment horizontal="right"/>
    </xf>
    <xf numFmtId="0" fontId="4" fillId="0" borderId="0" xfId="3" applyFont="1" applyBorder="1"/>
    <xf numFmtId="0" fontId="12" fillId="0" borderId="0" xfId="3" applyFont="1" applyAlignment="1">
      <alignment vertical="center"/>
    </xf>
    <xf numFmtId="0" fontId="12" fillId="0" borderId="0" xfId="3" applyFont="1"/>
    <xf numFmtId="0" fontId="13" fillId="0" borderId="0" xfId="3" quotePrefix="1" applyFont="1" applyFill="1" applyBorder="1" applyAlignment="1">
      <alignment horizontal="left" vertical="center"/>
    </xf>
    <xf numFmtId="0" fontId="14" fillId="17" borderId="0" xfId="0" applyFont="1" applyFill="1" applyAlignment="1">
      <alignment horizontal="left"/>
    </xf>
    <xf numFmtId="0" fontId="15" fillId="0" borderId="0" xfId="0" applyFont="1"/>
    <xf numFmtId="0" fontId="16" fillId="0" borderId="0" xfId="0" applyFont="1" applyAlignment="1">
      <alignment horizontal="center"/>
    </xf>
    <xf numFmtId="0" fontId="16" fillId="0" borderId="0" xfId="0" applyFont="1"/>
    <xf numFmtId="0" fontId="17" fillId="0" borderId="6" xfId="0" applyFont="1" applyBorder="1"/>
    <xf numFmtId="0" fontId="16" fillId="0" borderId="6" xfId="0" applyFont="1" applyBorder="1" applyAlignment="1">
      <alignment horizontal="center"/>
    </xf>
    <xf numFmtId="0" fontId="16" fillId="0" borderId="6" xfId="0" applyFont="1" applyBorder="1"/>
    <xf numFmtId="0" fontId="16" fillId="0" borderId="2" xfId="0" applyFont="1" applyBorder="1"/>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9" fillId="18" borderId="0" xfId="0" applyFont="1" applyFill="1"/>
    <xf numFmtId="166" fontId="19" fillId="18" borderId="0" xfId="0" applyNumberFormat="1" applyFont="1" applyFill="1"/>
    <xf numFmtId="167" fontId="16" fillId="0" borderId="0" xfId="0" applyNumberFormat="1" applyFont="1"/>
    <xf numFmtId="167" fontId="2" fillId="0" borderId="0" xfId="0" applyNumberFormat="1" applyFont="1"/>
    <xf numFmtId="0" fontId="2" fillId="0" borderId="0" xfId="0" applyFont="1"/>
    <xf numFmtId="168" fontId="19" fillId="18" borderId="0" xfId="0" applyNumberFormat="1" applyFont="1" applyFill="1" applyAlignment="1">
      <alignment horizontal="right"/>
    </xf>
    <xf numFmtId="169" fontId="16" fillId="0" borderId="2" xfId="0" applyNumberFormat="1" applyFont="1" applyBorder="1"/>
    <xf numFmtId="169" fontId="0" fillId="0" borderId="0" xfId="0" applyNumberFormat="1"/>
    <xf numFmtId="168" fontId="16" fillId="0" borderId="2" xfId="0" applyNumberFormat="1" applyFont="1" applyBorder="1" applyAlignment="1">
      <alignment horizontal="right"/>
    </xf>
    <xf numFmtId="168" fontId="16" fillId="0" borderId="0" xfId="0" applyNumberFormat="1" applyFont="1" applyBorder="1" applyAlignment="1">
      <alignment horizontal="right"/>
    </xf>
    <xf numFmtId="168" fontId="0" fillId="0" borderId="0" xfId="0" applyNumberFormat="1"/>
    <xf numFmtId="168" fontId="16" fillId="0" borderId="0" xfId="0" applyNumberFormat="1" applyFont="1" applyAlignment="1">
      <alignment horizontal="right"/>
    </xf>
    <xf numFmtId="167" fontId="16" fillId="0" borderId="2" xfId="0" applyNumberFormat="1" applyFont="1" applyBorder="1"/>
    <xf numFmtId="167" fontId="19" fillId="18" borderId="0" xfId="0" applyNumberFormat="1" applyFont="1" applyFill="1"/>
    <xf numFmtId="168" fontId="19" fillId="18" borderId="7" xfId="0" applyNumberFormat="1" applyFont="1" applyFill="1" applyBorder="1"/>
    <xf numFmtId="168" fontId="19" fillId="18" borderId="7" xfId="0" applyNumberFormat="1" applyFont="1" applyFill="1" applyBorder="1" applyAlignment="1">
      <alignment horizontal="right"/>
    </xf>
    <xf numFmtId="168" fontId="16" fillId="0" borderId="0" xfId="0" applyNumberFormat="1" applyFont="1"/>
    <xf numFmtId="0" fontId="19" fillId="18" borderId="3" xfId="0" applyFont="1" applyFill="1" applyBorder="1"/>
    <xf numFmtId="167" fontId="19" fillId="18" borderId="3" xfId="0" applyNumberFormat="1" applyFont="1" applyFill="1" applyBorder="1"/>
    <xf numFmtId="168" fontId="19" fillId="18" borderId="3" xfId="0" applyNumberFormat="1" applyFont="1" applyFill="1" applyBorder="1"/>
    <xf numFmtId="168" fontId="19" fillId="18" borderId="3" xfId="0" applyNumberFormat="1" applyFont="1" applyFill="1" applyBorder="1" applyAlignment="1">
      <alignment horizontal="right"/>
    </xf>
    <xf numFmtId="170" fontId="16" fillId="0" borderId="0" xfId="0" applyNumberFormat="1" applyFont="1"/>
    <xf numFmtId="168" fontId="16" fillId="0" borderId="2" xfId="0" applyNumberFormat="1" applyFont="1" applyBorder="1"/>
    <xf numFmtId="0" fontId="0" fillId="0" borderId="2" xfId="0" applyBorder="1"/>
    <xf numFmtId="0" fontId="16" fillId="0" borderId="0" xfId="0" applyFont="1" applyBorder="1"/>
    <xf numFmtId="167" fontId="16" fillId="0" borderId="0" xfId="0" applyNumberFormat="1" applyFont="1" applyBorder="1"/>
    <xf numFmtId="168" fontId="16" fillId="0" borderId="0" xfId="0" applyNumberFormat="1" applyFont="1" applyBorder="1"/>
    <xf numFmtId="0" fontId="0" fillId="0" borderId="0" xfId="0" applyBorder="1"/>
    <xf numFmtId="0" fontId="16" fillId="0" borderId="0" xfId="0" applyFont="1" applyAlignment="1">
      <alignment horizontal="left" indent="3"/>
    </xf>
    <xf numFmtId="0" fontId="16" fillId="0" borderId="2" xfId="0" applyFont="1" applyBorder="1" applyAlignment="1">
      <alignment horizontal="left" indent="3"/>
    </xf>
    <xf numFmtId="168" fontId="0" fillId="0" borderId="2" xfId="0" applyNumberFormat="1" applyBorder="1"/>
    <xf numFmtId="0" fontId="16" fillId="0" borderId="3" xfId="0" applyFont="1" applyBorder="1"/>
    <xf numFmtId="167" fontId="16" fillId="0" borderId="3" xfId="0" applyNumberFormat="1" applyFont="1" applyBorder="1"/>
    <xf numFmtId="168" fontId="0" fillId="0" borderId="3" xfId="0" applyNumberFormat="1" applyBorder="1"/>
    <xf numFmtId="168" fontId="16" fillId="0" borderId="3" xfId="0" applyNumberFormat="1" applyFont="1" applyBorder="1" applyAlignment="1">
      <alignment horizontal="right"/>
    </xf>
    <xf numFmtId="168" fontId="0" fillId="0" borderId="7" xfId="0" applyNumberFormat="1" applyBorder="1"/>
    <xf numFmtId="168" fontId="16" fillId="0" borderId="3" xfId="0" applyNumberFormat="1" applyFont="1" applyBorder="1"/>
    <xf numFmtId="167" fontId="16" fillId="0" borderId="0" xfId="0" applyNumberFormat="1" applyFont="1" applyAlignment="1">
      <alignment horizontal="center"/>
    </xf>
    <xf numFmtId="171" fontId="16" fillId="0" borderId="0" xfId="1" applyNumberFormat="1" applyFont="1"/>
    <xf numFmtId="172" fontId="16" fillId="0" borderId="0" xfId="0" applyNumberFormat="1" applyFont="1"/>
    <xf numFmtId="173" fontId="16" fillId="0" borderId="0" xfId="0" applyNumberFormat="1" applyFont="1"/>
    <xf numFmtId="173" fontId="16" fillId="0" borderId="0" xfId="0" applyNumberFormat="1" applyFont="1" applyAlignment="1">
      <alignment horizontal="center"/>
    </xf>
    <xf numFmtId="167" fontId="16" fillId="0" borderId="3" xfId="0" applyNumberFormat="1" applyFont="1" applyBorder="1" applyAlignment="1">
      <alignment horizontal="center"/>
    </xf>
    <xf numFmtId="0" fontId="0" fillId="0" borderId="0" xfId="0" applyAlignment="1">
      <alignment horizontal="center"/>
    </xf>
    <xf numFmtId="174" fontId="16" fillId="0" borderId="0" xfId="2" applyNumberFormat="1" applyFont="1" applyAlignment="1">
      <alignment horizontal="center"/>
    </xf>
    <xf numFmtId="0" fontId="26" fillId="0" borderId="0" xfId="0" applyFont="1" applyFill="1"/>
    <xf numFmtId="0" fontId="16"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xf numFmtId="0" fontId="17" fillId="0" borderId="0" xfId="0" applyFont="1" applyFill="1" applyAlignment="1">
      <alignment horizontal="center" vertical="center" wrapText="1"/>
    </xf>
    <xf numFmtId="0" fontId="17" fillId="0" borderId="0" xfId="0" applyFont="1" applyFill="1" applyAlignment="1">
      <alignment vertical="center" wrapText="1"/>
    </xf>
    <xf numFmtId="0" fontId="26" fillId="0" borderId="0" xfId="0" applyFont="1" applyFill="1" applyAlignment="1">
      <alignment wrapText="1"/>
    </xf>
    <xf numFmtId="0" fontId="26" fillId="16" borderId="0" xfId="0" applyFont="1" applyFill="1" applyAlignment="1"/>
    <xf numFmtId="0" fontId="17"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4" fontId="28" fillId="0" borderId="0" xfId="0" applyNumberFormat="1" applyFont="1" applyAlignment="1">
      <alignment horizontal="center" vertical="center"/>
    </xf>
    <xf numFmtId="43" fontId="16" fillId="0" borderId="0" xfId="1" applyFont="1"/>
    <xf numFmtId="0" fontId="28" fillId="0" borderId="0" xfId="0" applyFont="1" applyAlignment="1">
      <alignment vertical="center"/>
    </xf>
    <xf numFmtId="4" fontId="28" fillId="0" borderId="0" xfId="0" applyNumberFormat="1" applyFont="1" applyAlignment="1">
      <alignment vertical="center"/>
    </xf>
    <xf numFmtId="0" fontId="29" fillId="0" borderId="0" xfId="0" applyFont="1"/>
    <xf numFmtId="0" fontId="19" fillId="19" borderId="5" xfId="0" applyFont="1" applyFill="1" applyBorder="1"/>
    <xf numFmtId="0" fontId="16" fillId="19" borderId="5" xfId="0" applyFont="1" applyFill="1" applyBorder="1"/>
    <xf numFmtId="0" fontId="16" fillId="19" borderId="0" xfId="0" applyFont="1" applyFill="1" applyBorder="1"/>
    <xf numFmtId="0" fontId="16" fillId="19" borderId="0" xfId="0" applyFont="1" applyFill="1" applyBorder="1" applyAlignment="1">
      <alignment horizontal="center"/>
    </xf>
    <xf numFmtId="168" fontId="2" fillId="0" borderId="0" xfId="0" applyNumberFormat="1" applyFont="1"/>
    <xf numFmtId="168" fontId="19" fillId="18" borderId="0" xfId="0" applyNumberFormat="1" applyFont="1" applyFill="1"/>
    <xf numFmtId="166" fontId="2" fillId="0" borderId="0" xfId="0" applyNumberFormat="1" applyFont="1"/>
    <xf numFmtId="165" fontId="16" fillId="0" borderId="0" xfId="2" applyNumberFormat="1" applyFont="1"/>
    <xf numFmtId="0" fontId="2" fillId="0" borderId="3" xfId="0" applyFont="1" applyBorder="1"/>
    <xf numFmtId="0" fontId="29" fillId="20" borderId="0" xfId="0" applyFont="1" applyFill="1"/>
    <xf numFmtId="0" fontId="19" fillId="0" borderId="0" xfId="0" applyFont="1" applyFill="1" applyBorder="1"/>
    <xf numFmtId="167" fontId="19" fillId="20" borderId="0" xfId="0" applyNumberFormat="1" applyFont="1" applyFill="1" applyBorder="1"/>
    <xf numFmtId="0" fontId="16" fillId="20" borderId="0" xfId="0" applyFont="1" applyFill="1"/>
    <xf numFmtId="0" fontId="29" fillId="0" borderId="0" xfId="0" applyFont="1" applyBorder="1"/>
    <xf numFmtId="37" fontId="16" fillId="0" borderId="0" xfId="0" applyNumberFormat="1" applyFont="1" applyBorder="1"/>
    <xf numFmtId="0" fontId="16" fillId="0" borderId="0" xfId="0" applyFont="1" applyBorder="1" applyAlignment="1">
      <alignment horizontal="center"/>
    </xf>
    <xf numFmtId="0" fontId="26" fillId="0" borderId="0" xfId="6" applyFont="1" applyFill="1"/>
    <xf numFmtId="0" fontId="17" fillId="0" borderId="0" xfId="0" applyFont="1" applyFill="1" applyAlignment="1">
      <alignment vertical="center"/>
    </xf>
    <xf numFmtId="0" fontId="17" fillId="0" borderId="0" xfId="0" applyFont="1" applyFill="1" applyAlignment="1">
      <alignment horizontal="center" vertical="center"/>
    </xf>
    <xf numFmtId="0" fontId="17" fillId="0" borderId="0" xfId="0" applyFont="1"/>
    <xf numFmtId="0" fontId="26" fillId="0" borderId="0" xfId="6" applyFont="1" applyFill="1" applyAlignment="1">
      <alignment vertical="center"/>
    </xf>
    <xf numFmtId="1" fontId="16" fillId="0" borderId="0" xfId="0" applyNumberFormat="1" applyFont="1"/>
    <xf numFmtId="0" fontId="26" fillId="0" borderId="0" xfId="7" applyFont="1" applyFill="1"/>
    <xf numFmtId="0" fontId="16" fillId="0" borderId="0" xfId="0" applyFont="1" applyFill="1" applyBorder="1" applyAlignment="1">
      <alignment horizontal="center"/>
    </xf>
    <xf numFmtId="0" fontId="16" fillId="0" borderId="0" xfId="0" applyFont="1" applyFill="1" applyBorder="1"/>
    <xf numFmtId="0" fontId="26" fillId="0" borderId="0" xfId="7" applyFont="1" applyFill="1" applyBorder="1" applyAlignment="1">
      <alignment vertical="center"/>
    </xf>
    <xf numFmtId="0" fontId="26" fillId="16" borderId="0" xfId="0" applyFont="1" applyFill="1"/>
    <xf numFmtId="0" fontId="17" fillId="0" borderId="0" xfId="0" applyFont="1" applyAlignment="1">
      <alignment horizontal="center" vertical="center"/>
    </xf>
    <xf numFmtId="0" fontId="26" fillId="16" borderId="0" xfId="7" applyFont="1" applyFill="1" applyBorder="1" applyAlignment="1">
      <alignment vertical="center"/>
    </xf>
    <xf numFmtId="0" fontId="17" fillId="0" borderId="8" xfId="0" applyFont="1" applyBorder="1"/>
    <xf numFmtId="0" fontId="16" fillId="0" borderId="8" xfId="0" applyFont="1" applyBorder="1"/>
    <xf numFmtId="0" fontId="19" fillId="0" borderId="6" xfId="0" quotePrefix="1" applyFont="1" applyBorder="1" applyAlignment="1">
      <alignment horizontal="center" vertical="center"/>
    </xf>
    <xf numFmtId="0" fontId="16" fillId="0" borderId="6" xfId="0" applyFont="1" applyBorder="1" applyAlignment="1">
      <alignment horizontal="center" vertical="center"/>
    </xf>
    <xf numFmtId="17" fontId="19" fillId="0" borderId="6" xfId="0" quotePrefix="1" applyNumberFormat="1"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xf numFmtId="0" fontId="19" fillId="0" borderId="0" xfId="0" applyFont="1"/>
    <xf numFmtId="0" fontId="16" fillId="0" borderId="0" xfId="0" applyFont="1" applyAlignment="1">
      <alignment horizontal="right"/>
    </xf>
    <xf numFmtId="37" fontId="16" fillId="0" borderId="0" xfId="0" applyNumberFormat="1" applyFont="1"/>
    <xf numFmtId="0" fontId="19" fillId="0" borderId="3" xfId="0" applyFont="1" applyBorder="1"/>
    <xf numFmtId="0" fontId="19" fillId="0" borderId="3" xfId="0" applyFont="1" applyBorder="1" applyAlignment="1">
      <alignment horizontal="right"/>
    </xf>
    <xf numFmtId="167" fontId="19" fillId="0" borderId="3" xfId="0" applyNumberFormat="1" applyFont="1" applyBorder="1"/>
    <xf numFmtId="37" fontId="19" fillId="0" borderId="0" xfId="0" applyNumberFormat="1" applyFont="1" applyBorder="1"/>
    <xf numFmtId="0" fontId="16" fillId="0" borderId="9" xfId="0" applyFont="1" applyBorder="1"/>
    <xf numFmtId="167" fontId="16" fillId="0" borderId="9" xfId="0" applyNumberFormat="1" applyFont="1" applyBorder="1"/>
    <xf numFmtId="167" fontId="19" fillId="0" borderId="2" xfId="0" applyNumberFormat="1" applyFont="1" applyBorder="1"/>
    <xf numFmtId="0" fontId="19" fillId="0" borderId="0" xfId="0" applyFont="1" applyBorder="1"/>
    <xf numFmtId="0" fontId="19" fillId="0" borderId="9" xfId="0" applyFont="1" applyBorder="1"/>
    <xf numFmtId="0" fontId="19" fillId="0" borderId="9" xfId="0" applyFont="1" applyBorder="1" applyAlignment="1">
      <alignment horizontal="right"/>
    </xf>
    <xf numFmtId="167" fontId="19" fillId="0" borderId="9" xfId="0" applyNumberFormat="1" applyFont="1" applyBorder="1"/>
    <xf numFmtId="0" fontId="19" fillId="0" borderId="0" xfId="0" applyFont="1" applyBorder="1" applyAlignment="1">
      <alignment horizontal="right"/>
    </xf>
    <xf numFmtId="0" fontId="17" fillId="0" borderId="0" xfId="0" applyFont="1" applyAlignment="1">
      <alignment horizontal="left" vertical="center" wrapText="1"/>
    </xf>
    <xf numFmtId="0" fontId="17" fillId="0" borderId="0" xfId="0" applyFont="1" applyAlignment="1">
      <alignment vertical="center" wrapText="1"/>
    </xf>
    <xf numFmtId="0" fontId="17" fillId="0" borderId="0" xfId="0" applyFont="1" applyAlignment="1">
      <alignment vertical="top" wrapText="1"/>
    </xf>
    <xf numFmtId="43" fontId="17" fillId="0" borderId="0" xfId="0" applyNumberFormat="1" applyFont="1" applyAlignment="1">
      <alignment vertical="top" wrapText="1"/>
    </xf>
    <xf numFmtId="0" fontId="33" fillId="0" borderId="6" xfId="0" applyFont="1" applyBorder="1"/>
    <xf numFmtId="0" fontId="33" fillId="0" borderId="10" xfId="0" applyFont="1" applyBorder="1"/>
    <xf numFmtId="0" fontId="16" fillId="0" borderId="11" xfId="0" applyFont="1" applyBorder="1"/>
    <xf numFmtId="0" fontId="16" fillId="0" borderId="12" xfId="0" applyFont="1" applyBorder="1" applyAlignment="1">
      <alignment horizontal="center" vertical="center" wrapText="1"/>
    </xf>
    <xf numFmtId="0" fontId="16" fillId="0" borderId="13" xfId="0" applyFont="1" applyBorder="1" applyAlignment="1">
      <alignment horizontal="left" indent="2"/>
    </xf>
    <xf numFmtId="175" fontId="16" fillId="0" borderId="14" xfId="0" applyNumberFormat="1" applyFont="1" applyBorder="1" applyAlignment="1">
      <alignment horizontal="center"/>
    </xf>
    <xf numFmtId="175" fontId="16" fillId="0" borderId="7" xfId="0" applyNumberFormat="1" applyFont="1" applyBorder="1" applyAlignment="1">
      <alignment horizontal="center"/>
    </xf>
    <xf numFmtId="175" fontId="16" fillId="0" borderId="13" xfId="0" applyNumberFormat="1" applyFont="1" applyBorder="1" applyAlignment="1">
      <alignment horizontal="center"/>
    </xf>
    <xf numFmtId="0" fontId="16" fillId="0" borderId="15" xfId="0" applyFont="1" applyBorder="1" applyAlignment="1">
      <alignment horizontal="left" indent="2"/>
    </xf>
    <xf numFmtId="175" fontId="16" fillId="0" borderId="16" xfId="0" applyNumberFormat="1" applyFont="1" applyBorder="1" applyAlignment="1">
      <alignment horizontal="center"/>
    </xf>
    <xf numFmtId="175" fontId="16" fillId="0" borderId="0" xfId="0" applyNumberFormat="1" applyFont="1" applyBorder="1" applyAlignment="1">
      <alignment horizontal="center"/>
    </xf>
    <xf numFmtId="175" fontId="16" fillId="0" borderId="15" xfId="0" applyNumberFormat="1" applyFont="1" applyBorder="1" applyAlignment="1">
      <alignment horizontal="center"/>
    </xf>
    <xf numFmtId="0" fontId="19" fillId="21" borderId="15" xfId="0" applyFont="1" applyFill="1" applyBorder="1"/>
    <xf numFmtId="175" fontId="19" fillId="21" borderId="16" xfId="0" applyNumberFormat="1" applyFont="1" applyFill="1" applyBorder="1" applyAlignment="1">
      <alignment horizontal="center"/>
    </xf>
    <xf numFmtId="175" fontId="19" fillId="21" borderId="0" xfId="0" applyNumberFormat="1" applyFont="1" applyFill="1" applyBorder="1" applyAlignment="1">
      <alignment horizontal="center"/>
    </xf>
    <xf numFmtId="175" fontId="19" fillId="21" borderId="15" xfId="0" applyNumberFormat="1" applyFont="1" applyFill="1" applyBorder="1" applyAlignment="1">
      <alignment horizontal="center"/>
    </xf>
    <xf numFmtId="0" fontId="19" fillId="19" borderId="11" xfId="0" applyFont="1" applyFill="1" applyBorder="1"/>
    <xf numFmtId="175" fontId="19" fillId="19" borderId="17" xfId="0" applyNumberFormat="1" applyFont="1" applyFill="1" applyBorder="1" applyAlignment="1">
      <alignment horizontal="center"/>
    </xf>
    <xf numFmtId="175" fontId="19" fillId="19" borderId="2" xfId="0" applyNumberFormat="1" applyFont="1" applyFill="1" applyBorder="1" applyAlignment="1">
      <alignment horizontal="center"/>
    </xf>
    <xf numFmtId="175" fontId="19" fillId="19" borderId="11" xfId="0" applyNumberFormat="1" applyFont="1" applyFill="1" applyBorder="1" applyAlignment="1">
      <alignment horizontal="center"/>
    </xf>
    <xf numFmtId="175" fontId="16" fillId="0" borderId="0" xfId="0" applyNumberFormat="1" applyFont="1"/>
    <xf numFmtId="175" fontId="19" fillId="0" borderId="0" xfId="0" applyNumberFormat="1" applyFont="1" applyBorder="1"/>
    <xf numFmtId="175" fontId="19" fillId="0" borderId="0" xfId="0" applyNumberFormat="1" applyFont="1" applyFill="1" applyBorder="1"/>
    <xf numFmtId="3" fontId="0" fillId="0" borderId="0" xfId="0" applyNumberFormat="1"/>
    <xf numFmtId="0" fontId="34" fillId="0" borderId="8" xfId="0" applyFont="1" applyBorder="1"/>
    <xf numFmtId="0" fontId="19" fillId="19" borderId="6" xfId="0" applyFont="1" applyFill="1" applyBorder="1"/>
    <xf numFmtId="0" fontId="16" fillId="19" borderId="6" xfId="0" applyFont="1" applyFill="1" applyBorder="1"/>
    <xf numFmtId="0" fontId="19" fillId="0" borderId="18" xfId="0" applyFont="1" applyBorder="1" applyAlignment="1">
      <alignment horizontal="center"/>
    </xf>
    <xf numFmtId="0" fontId="19" fillId="0" borderId="19" xfId="0" applyFont="1" applyBorder="1" applyAlignment="1">
      <alignment horizontal="center"/>
    </xf>
    <xf numFmtId="0" fontId="16" fillId="0" borderId="14" xfId="0" applyFont="1" applyBorder="1"/>
    <xf numFmtId="10" fontId="16" fillId="0" borderId="14" xfId="2" applyNumberFormat="1" applyFont="1" applyBorder="1" applyAlignment="1">
      <alignment horizontal="center"/>
    </xf>
    <xf numFmtId="10" fontId="16" fillId="0" borderId="20" xfId="2" applyNumberFormat="1" applyFont="1" applyBorder="1" applyAlignment="1">
      <alignment horizontal="center"/>
    </xf>
    <xf numFmtId="0" fontId="16" fillId="18" borderId="16" xfId="0" applyFont="1" applyFill="1" applyBorder="1"/>
    <xf numFmtId="10" fontId="16" fillId="18" borderId="16" xfId="2" applyNumberFormat="1" applyFont="1" applyFill="1" applyBorder="1" applyAlignment="1">
      <alignment horizontal="center"/>
    </xf>
    <xf numFmtId="10" fontId="16" fillId="18" borderId="21" xfId="2" applyNumberFormat="1" applyFont="1" applyFill="1" applyBorder="1" applyAlignment="1">
      <alignment horizontal="center"/>
    </xf>
    <xf numFmtId="0" fontId="16" fillId="0" borderId="16" xfId="0" applyFont="1" applyBorder="1"/>
    <xf numFmtId="10" fontId="16" fillId="0" borderId="16" xfId="2" applyNumberFormat="1" applyFont="1" applyBorder="1" applyAlignment="1">
      <alignment horizontal="center"/>
    </xf>
    <xf numFmtId="10" fontId="16" fillId="0" borderId="21" xfId="2" applyNumberFormat="1" applyFont="1" applyBorder="1" applyAlignment="1">
      <alignment horizontal="center"/>
    </xf>
    <xf numFmtId="0" fontId="16" fillId="18" borderId="17" xfId="0" applyFont="1" applyFill="1" applyBorder="1"/>
    <xf numFmtId="10" fontId="16" fillId="18" borderId="17" xfId="2" applyNumberFormat="1" applyFont="1" applyFill="1" applyBorder="1" applyAlignment="1">
      <alignment horizontal="center"/>
    </xf>
    <xf numFmtId="10" fontId="16" fillId="18" borderId="22" xfId="2" applyNumberFormat="1" applyFont="1" applyFill="1" applyBorder="1" applyAlignment="1">
      <alignment horizontal="center"/>
    </xf>
    <xf numFmtId="0" fontId="19" fillId="0" borderId="3" xfId="0" applyFont="1" applyBorder="1" applyAlignment="1">
      <alignment horizontal="center"/>
    </xf>
    <xf numFmtId="0" fontId="16" fillId="0" borderId="13" xfId="0" applyFont="1" applyBorder="1"/>
    <xf numFmtId="4" fontId="16" fillId="0" borderId="14" xfId="2" applyNumberFormat="1" applyFont="1" applyBorder="1" applyAlignment="1">
      <alignment horizontal="center"/>
    </xf>
    <xf numFmtId="4" fontId="16" fillId="0" borderId="7" xfId="2" applyNumberFormat="1" applyFont="1" applyBorder="1" applyAlignment="1">
      <alignment horizontal="center"/>
    </xf>
    <xf numFmtId="165" fontId="16" fillId="0" borderId="20" xfId="2" applyNumberFormat="1" applyFont="1" applyBorder="1" applyAlignment="1">
      <alignment horizontal="center"/>
    </xf>
    <xf numFmtId="0" fontId="16" fillId="18" borderId="15" xfId="0" applyFont="1" applyFill="1" applyBorder="1"/>
    <xf numFmtId="4" fontId="16" fillId="18" borderId="16" xfId="2" applyNumberFormat="1" applyFont="1" applyFill="1" applyBorder="1" applyAlignment="1">
      <alignment horizontal="center"/>
    </xf>
    <xf numFmtId="4" fontId="16" fillId="18" borderId="0" xfId="2" applyNumberFormat="1" applyFont="1" applyFill="1" applyBorder="1" applyAlignment="1">
      <alignment horizontal="center"/>
    </xf>
    <xf numFmtId="165" fontId="16" fillId="18" borderId="21" xfId="2" applyNumberFormat="1" applyFont="1" applyFill="1" applyBorder="1" applyAlignment="1">
      <alignment horizontal="center"/>
    </xf>
    <xf numFmtId="0" fontId="16" fillId="0" borderId="15" xfId="0" applyFont="1" applyBorder="1"/>
    <xf numFmtId="4" fontId="16" fillId="0" borderId="16" xfId="2" applyNumberFormat="1" applyFont="1" applyBorder="1" applyAlignment="1">
      <alignment horizontal="center"/>
    </xf>
    <xf numFmtId="4" fontId="16" fillId="0" borderId="0" xfId="2" applyNumberFormat="1" applyFont="1" applyBorder="1" applyAlignment="1">
      <alignment horizontal="center"/>
    </xf>
    <xf numFmtId="165" fontId="16" fillId="0" borderId="21" xfId="2" applyNumberFormat="1" applyFont="1" applyBorder="1" applyAlignment="1">
      <alignment horizontal="center"/>
    </xf>
    <xf numFmtId="0" fontId="16" fillId="18" borderId="11" xfId="0" applyFont="1" applyFill="1" applyBorder="1"/>
    <xf numFmtId="4" fontId="16" fillId="18" borderId="17" xfId="2" applyNumberFormat="1" applyFont="1" applyFill="1" applyBorder="1" applyAlignment="1">
      <alignment horizontal="center"/>
    </xf>
    <xf numFmtId="4" fontId="16" fillId="18" borderId="2" xfId="2" applyNumberFormat="1" applyFont="1" applyFill="1" applyBorder="1" applyAlignment="1">
      <alignment horizontal="center"/>
    </xf>
    <xf numFmtId="165" fontId="16" fillId="18" borderId="22" xfId="2" applyNumberFormat="1" applyFont="1" applyFill="1" applyBorder="1" applyAlignment="1">
      <alignment horizontal="center"/>
    </xf>
    <xf numFmtId="17" fontId="19" fillId="0" borderId="14" xfId="0" quotePrefix="1" applyNumberFormat="1" applyFont="1" applyBorder="1" applyAlignment="1">
      <alignment horizontal="center"/>
    </xf>
    <xf numFmtId="17" fontId="19" fillId="0" borderId="7" xfId="0" quotePrefix="1" applyNumberFormat="1" applyFont="1" applyBorder="1" applyAlignment="1">
      <alignment horizontal="center"/>
    </xf>
    <xf numFmtId="0" fontId="19" fillId="0" borderId="20" xfId="0" applyFont="1" applyBorder="1" applyAlignment="1">
      <alignment horizontal="center"/>
    </xf>
    <xf numFmtId="0" fontId="19" fillId="0" borderId="14" xfId="0" quotePrefix="1" applyFont="1" applyBorder="1" applyAlignment="1">
      <alignment horizontal="center"/>
    </xf>
    <xf numFmtId="0" fontId="19" fillId="0" borderId="7" xfId="0" quotePrefix="1" applyFont="1" applyBorder="1" applyAlignment="1">
      <alignment horizontal="center"/>
    </xf>
    <xf numFmtId="0" fontId="17" fillId="20" borderId="0" xfId="0" applyFont="1" applyFill="1"/>
    <xf numFmtId="0" fontId="5" fillId="15" borderId="2" xfId="3" applyFont="1" applyFill="1" applyBorder="1" applyAlignment="1">
      <alignment horizontal="center"/>
    </xf>
    <xf numFmtId="0" fontId="6" fillId="16" borderId="2" xfId="3" applyFont="1" applyFill="1" applyBorder="1" applyAlignment="1">
      <alignment horizontal="center" vertical="center"/>
    </xf>
    <xf numFmtId="0" fontId="6" fillId="16" borderId="3" xfId="3" applyFont="1" applyFill="1" applyBorder="1" applyAlignment="1">
      <alignment horizontal="center" vertical="center"/>
    </xf>
    <xf numFmtId="0" fontId="13" fillId="0" borderId="0" xfId="3" applyFont="1" applyFill="1" applyBorder="1" applyAlignment="1">
      <alignment horizontal="left" vertical="center" wrapText="1"/>
    </xf>
    <xf numFmtId="0" fontId="26" fillId="0" borderId="0" xfId="0" applyFont="1" applyFill="1" applyAlignment="1">
      <alignment horizontal="left" wrapText="1"/>
    </xf>
    <xf numFmtId="0" fontId="26" fillId="16" borderId="0" xfId="0" applyFont="1" applyFill="1" applyAlignment="1">
      <alignment horizontal="left" wrapText="1"/>
    </xf>
    <xf numFmtId="0" fontId="30" fillId="0" borderId="0" xfId="0" applyFont="1" applyFill="1" applyAlignment="1">
      <alignment horizontal="left" vertical="top"/>
    </xf>
    <xf numFmtId="0" fontId="17" fillId="0" borderId="0" xfId="0" applyFont="1" applyAlignment="1">
      <alignment horizontal="left" vertical="center" wrapText="1"/>
    </xf>
    <xf numFmtId="0" fontId="26" fillId="0" borderId="0" xfId="7" applyFont="1" applyFill="1" applyBorder="1" applyAlignment="1">
      <alignment horizontal="left" vertical="center" wrapText="1"/>
    </xf>
    <xf numFmtId="0" fontId="17" fillId="0" borderId="0" xfId="0" applyFont="1" applyAlignment="1">
      <alignment horizontal="left" vertical="top" wrapText="1"/>
    </xf>
    <xf numFmtId="175" fontId="19" fillId="21" borderId="0" xfId="0" applyNumberFormat="1" applyFont="1" applyFill="1" applyBorder="1" applyAlignment="1">
      <alignment horizontal="center"/>
    </xf>
    <xf numFmtId="175" fontId="19" fillId="19" borderId="2" xfId="0" applyNumberFormat="1" applyFont="1" applyFill="1" applyBorder="1" applyAlignment="1">
      <alignment horizontal="center"/>
    </xf>
    <xf numFmtId="0" fontId="17" fillId="0" borderId="7" xfId="0" applyFont="1" applyBorder="1" applyAlignment="1">
      <alignment horizontal="left"/>
    </xf>
    <xf numFmtId="175" fontId="16" fillId="0" borderId="0" xfId="0" applyNumberFormat="1" applyFont="1" applyBorder="1" applyAlignment="1">
      <alignment horizontal="center"/>
    </xf>
    <xf numFmtId="175" fontId="16" fillId="0" borderId="7" xfId="0" applyNumberFormat="1" applyFont="1" applyBorder="1" applyAlignment="1">
      <alignment horizontal="center"/>
    </xf>
    <xf numFmtId="0" fontId="19" fillId="0" borderId="11" xfId="0" applyFont="1" applyBorder="1" applyAlignment="1">
      <alignment horizontal="center"/>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7" fillId="0" borderId="18" xfId="0" applyFont="1" applyBorder="1" applyAlignment="1">
      <alignment horizontal="center" wrapText="1"/>
    </xf>
    <xf numFmtId="0" fontId="17" fillId="0" borderId="3" xfId="0" applyFont="1" applyBorder="1" applyAlignment="1">
      <alignment horizontal="center" wrapText="1"/>
    </xf>
    <xf numFmtId="0" fontId="17" fillId="0" borderId="19" xfId="0" applyFont="1" applyBorder="1" applyAlignment="1">
      <alignment horizontal="center" wrapText="1"/>
    </xf>
  </cellXfs>
  <cellStyles count="166">
    <cellStyle name="20% - Ênfase1" xfId="8"/>
    <cellStyle name="20% - Ênfase2" xfId="9"/>
    <cellStyle name="20% - Ênfase3" xfId="10"/>
    <cellStyle name="20% - Ênfase4" xfId="11"/>
    <cellStyle name="20% - Ênfase5" xfId="12"/>
    <cellStyle name="20% - Ênfase6" xfId="13"/>
    <cellStyle name="20% - Énfasis1 2" xfId="14"/>
    <cellStyle name="20% - Énfasis1 3" xfId="15"/>
    <cellStyle name="20% - Énfasis2 2" xfId="16"/>
    <cellStyle name="20% - Énfasis2 3" xfId="17"/>
    <cellStyle name="20% - Énfasis3 2" xfId="18"/>
    <cellStyle name="20% - Énfasis3 3" xfId="19"/>
    <cellStyle name="20% - Énfasis4 2" xfId="20"/>
    <cellStyle name="20% - Énfasis4 3" xfId="21"/>
    <cellStyle name="20% - Énfasis5 2" xfId="22"/>
    <cellStyle name="20% - Énfasis5 3" xfId="23"/>
    <cellStyle name="20% - Énfasis6 2" xfId="24"/>
    <cellStyle name="20% - Énfasis6 3" xfId="25"/>
    <cellStyle name="40% - Ênfase1" xfId="26"/>
    <cellStyle name="40% - Ênfase2" xfId="27"/>
    <cellStyle name="40% - Ênfase3" xfId="28"/>
    <cellStyle name="40% - Ênfase4" xfId="29"/>
    <cellStyle name="40% - Ênfase5" xfId="30"/>
    <cellStyle name="40% - Ênfase6" xfId="31"/>
    <cellStyle name="40% - Énfasis1 2" xfId="32"/>
    <cellStyle name="40% - Énfasis1 3" xfId="33"/>
    <cellStyle name="40% - Énfasis2 2" xfId="34"/>
    <cellStyle name="40% - Énfasis2 3" xfId="35"/>
    <cellStyle name="40% - Énfasis3 2" xfId="36"/>
    <cellStyle name="40% - Énfasis3 3" xfId="37"/>
    <cellStyle name="40% - Énfasis4 2" xfId="38"/>
    <cellStyle name="40% - Énfasis4 3" xfId="39"/>
    <cellStyle name="40% - Énfasis5 2" xfId="40"/>
    <cellStyle name="40% - Énfasis5 3" xfId="41"/>
    <cellStyle name="40% - Énfasis6 2" xfId="42"/>
    <cellStyle name="40% - Énfasis6 3" xfId="43"/>
    <cellStyle name="60% - Ênfase1" xfId="44"/>
    <cellStyle name="60% - Ênfase2" xfId="45"/>
    <cellStyle name="60% - Ênfase3" xfId="46"/>
    <cellStyle name="60% - Ênfase4" xfId="47"/>
    <cellStyle name="60% - Ênfase5" xfId="48"/>
    <cellStyle name="60% - Ênfase6" xfId="49"/>
    <cellStyle name="60% - Énfasis1 2" xfId="50"/>
    <cellStyle name="60% - Énfasis2 2" xfId="51"/>
    <cellStyle name="60% - Énfasis3 2" xfId="52"/>
    <cellStyle name="60% - Énfasis4 2" xfId="53"/>
    <cellStyle name="60% - Énfasis5 2" xfId="54"/>
    <cellStyle name="60% - Énfasis6 2" xfId="55"/>
    <cellStyle name="años" xfId="56"/>
    <cellStyle name="Bom" xfId="57"/>
    <cellStyle name="Buena 2" xfId="58"/>
    <cellStyle name="Cabecera 1" xfId="59"/>
    <cellStyle name="Cabecera 2" xfId="60"/>
    <cellStyle name="Cálculo 2" xfId="61"/>
    <cellStyle name="Celda de comprobación 2" xfId="62"/>
    <cellStyle name="Celda vinculada 2" xfId="63"/>
    <cellStyle name="Célula de Verificação" xfId="64"/>
    <cellStyle name="Célula Vinculada" xfId="65"/>
    <cellStyle name="Comma 2" xfId="66"/>
    <cellStyle name="Comma 2 2" xfId="67"/>
    <cellStyle name="Comma 2_(7) Venezuela Operation" xfId="68"/>
    <cellStyle name="Comma_Análsis de Resultados Abr 06 - ce40" xfId="69"/>
    <cellStyle name="Comma0 - Style2" xfId="70"/>
    <cellStyle name="Comma1 - Style1" xfId="71"/>
    <cellStyle name="Date" xfId="72"/>
    <cellStyle name="Encabezado 4 2" xfId="73"/>
    <cellStyle name="Ênfase1" xfId="74"/>
    <cellStyle name="Ênfase2" xfId="75"/>
    <cellStyle name="Ênfase3" xfId="76"/>
    <cellStyle name="Ênfase4" xfId="77"/>
    <cellStyle name="Ênfase5" xfId="78"/>
    <cellStyle name="Ênfase6" xfId="79"/>
    <cellStyle name="Énfasis1 2" xfId="80"/>
    <cellStyle name="Énfasis2 2" xfId="81"/>
    <cellStyle name="Énfasis3 2" xfId="82"/>
    <cellStyle name="Énfasis4 2" xfId="83"/>
    <cellStyle name="Énfasis5 2" xfId="84"/>
    <cellStyle name="Énfasis6 2" xfId="85"/>
    <cellStyle name="Entrada 2" xfId="86"/>
    <cellStyle name="EPMLargeKeyFigure" xfId="87"/>
    <cellStyle name="Escondido" xfId="88"/>
    <cellStyle name="Euro" xfId="89"/>
    <cellStyle name="Fecha" xfId="90"/>
    <cellStyle name="Fijo" xfId="91"/>
    <cellStyle name="Fixed" xfId="92"/>
    <cellStyle name="Grey" xfId="93"/>
    <cellStyle name="Header1" xfId="94"/>
    <cellStyle name="Header2" xfId="95"/>
    <cellStyle name="Heading1" xfId="96"/>
    <cellStyle name="Heading2" xfId="97"/>
    <cellStyle name="hips" xfId="98"/>
    <cellStyle name="Incorrecto 2" xfId="99"/>
    <cellStyle name="Incorreto" xfId="100"/>
    <cellStyle name="Input [yellow]" xfId="101"/>
    <cellStyle name="InputBlueFont" xfId="102"/>
    <cellStyle name="Millares" xfId="1" builtinId="3"/>
    <cellStyle name="Millares [0] 2" xfId="103"/>
    <cellStyle name="Millares 10" xfId="104"/>
    <cellStyle name="Millares 2" xfId="105"/>
    <cellStyle name="Millares 2 2" xfId="106"/>
    <cellStyle name="Millares 2 3" xfId="107"/>
    <cellStyle name="Millares 2 4" xfId="108"/>
    <cellStyle name="Millares 2_(7) Venezuela Operation" xfId="109"/>
    <cellStyle name="Millares 3" xfId="110"/>
    <cellStyle name="Millares 4" xfId="111"/>
    <cellStyle name="Millares 5" xfId="112"/>
    <cellStyle name="Millares 6" xfId="113"/>
    <cellStyle name="Millares 6 2" xfId="114"/>
    <cellStyle name="Monetario0" xfId="115"/>
    <cellStyle name="Neutra" xfId="116"/>
    <cellStyle name="no dec" xfId="117"/>
    <cellStyle name="Normal" xfId="0" builtinId="0"/>
    <cellStyle name="Normal - Style1" xfId="118"/>
    <cellStyle name="Normal - Style1 2" xfId="119"/>
    <cellStyle name="Normal 15" xfId="120"/>
    <cellStyle name="Normal 2" xfId="3"/>
    <cellStyle name="Normal 2 2" xfId="121"/>
    <cellStyle name="Normal 2 2 2" xfId="122"/>
    <cellStyle name="Normal 2_Anexos Trimestre" xfId="123"/>
    <cellStyle name="Normal 3" xfId="124"/>
    <cellStyle name="Normal 3 2" xfId="125"/>
    <cellStyle name="Normal 3 2 2" xfId="126"/>
    <cellStyle name="Normal 32 4" xfId="127"/>
    <cellStyle name="Normal 4" xfId="128"/>
    <cellStyle name="Normal 62 2" xfId="129"/>
    <cellStyle name="Normal_IS Mexico y CA" xfId="6"/>
    <cellStyle name="Normal_Sudamérica" xfId="7"/>
    <cellStyle name="Nota" xfId="130"/>
    <cellStyle name="Nota 2" xfId="131"/>
    <cellStyle name="Nota_(1) Reported Consolidated Q" xfId="132"/>
    <cellStyle name="Notas 2" xfId="133"/>
    <cellStyle name="Notas 3" xfId="134"/>
    <cellStyle name="Percent [2]" xfId="135"/>
    <cellStyle name="Percent 2" xfId="5"/>
    <cellStyle name="Percent 2 2" xfId="136"/>
    <cellStyle name="Percent 3" xfId="137"/>
    <cellStyle name="Percent 3 2" xfId="138"/>
    <cellStyle name="Porcentaje" xfId="2" builtinId="5"/>
    <cellStyle name="Porcentaje 2" xfId="4"/>
    <cellStyle name="Porcentaje 2 2" xfId="139"/>
    <cellStyle name="Porcentual 2" xfId="140"/>
    <cellStyle name="Produto" xfId="141"/>
    <cellStyle name="Punto0" xfId="142"/>
    <cellStyle name="Saída" xfId="143"/>
    <cellStyle name="Saída 2" xfId="144"/>
    <cellStyle name="Saída_(1) Reported Consolidated Q" xfId="145"/>
    <cellStyle name="Salida 2" xfId="146"/>
    <cellStyle name="SAPBEXstdItemX" xfId="147"/>
    <cellStyle name="SAPBEXstdItemX 2" xfId="148"/>
    <cellStyle name="SAPBEXstdItemX_(1) Reported Consolidated Q" xfId="149"/>
    <cellStyle name="Separador de milhares_Femsa Br Formatos report Kaiser 05 2006 Final" xfId="150"/>
    <cellStyle name="Style 1" xfId="151"/>
    <cellStyle name="Style 2" xfId="152"/>
    <cellStyle name="Style 3" xfId="153"/>
    <cellStyle name="Style 4" xfId="154"/>
    <cellStyle name="Style 5" xfId="155"/>
    <cellStyle name="Style 6" xfId="156"/>
    <cellStyle name="Texto de advertencia 2" xfId="157"/>
    <cellStyle name="Texto de Aviso" xfId="158"/>
    <cellStyle name="Texto Explicativo 2" xfId="159"/>
    <cellStyle name="Título 1 2" xfId="160"/>
    <cellStyle name="Título 2 2" xfId="161"/>
    <cellStyle name="Título 3 2" xfId="162"/>
    <cellStyle name="Título 4" xfId="163"/>
    <cellStyle name="Título 5" xfId="164"/>
    <cellStyle name="Total 2" xfId="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1025" name="FPMExcelClientSheetOptionstb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049" name="FPMExcelClientSheetOptionstb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073" name="FPMExcelClientSheetOptionstb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097" name="FPMExcelClientSheetOptionstb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5121" name="FPMExcelClientSheetOptionstb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1133475</xdr:colOff>
          <xdr:row>0</xdr:row>
          <xdr:rowOff>0</xdr:rowOff>
        </xdr:to>
        <xdr:sp macro="" textlink="">
          <xdr:nvSpPr>
            <xdr:cNvPr id="6145" name="FPMExcelClientSheetOptionstb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981075</xdr:colOff>
          <xdr:row>0</xdr:row>
          <xdr:rowOff>0</xdr:rowOff>
        </xdr:to>
        <xdr:sp macro="" textlink="">
          <xdr:nvSpPr>
            <xdr:cNvPr id="7169" name="FPMExcelClientSheetOptionstb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X03144812/AppData/Local/Microsoft/Windows/Temporary%20Internet%20Files/Content.Outlook/0VNTN9IY/1.%20IR%20Format%20-%20English%20-%20FM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 Financial ratios"/>
      <sheetName val="ACTUAL YTD"/>
      <sheetName val="ACTUAL"/>
      <sheetName val="Retrieve Actual BPC"/>
      <sheetName val="(1) Consolidado Q"/>
      <sheetName val="(2) Reported Consolidated YTD"/>
      <sheetName val="(3) Comparable Consolidated Q"/>
      <sheetName val="(4) Comparable Consolidated YTD"/>
      <sheetName val="(2) Consolidado YTD"/>
      <sheetName val="(3) Division MX-CAM "/>
      <sheetName val="(6) Comparable SA Division"/>
      <sheetName val="(4) Division SA"/>
      <sheetName val="(5) Venezuela"/>
      <sheetName val="(6) Asia"/>
      <sheetName val="(9) Balance  (2)"/>
      <sheetName val="."/>
      <sheetName val="(11) Comparable Asia Division"/>
      <sheetName val="Vol y Trans T"/>
      <sheetName val="YTD"/>
      <sheetName val="Vol y Trans Acum"/>
      <sheetName val="1Q18"/>
      <sheetName val="YTD (2)"/>
      <sheetName val="(12) Macroeconomicos (2)"/>
      <sheetName val="Diferencias Volumen y Trans"/>
      <sheetName val="Diferencias Vol y YTD"/>
      <sheetName val="INDIC INF"/>
      <sheetName val="Hoja1"/>
      <sheetName val="EPMFormattingSheet (2)"/>
      <sheetName val="PR"/>
      <sheetName val="EPMFormattingSheet (3)"/>
      <sheetName val="Back Macroeconomicos"/>
      <sheetName val="ACTUAL (2)"/>
      <sheetName val="EPMFormattingSheet"/>
      <sheetName val="%"/>
      <sheetName val="1Q18 Deltas"/>
    </sheetNames>
    <sheetDataSet>
      <sheetData sheetId="0" refreshError="1"/>
      <sheetData sheetId="1"/>
      <sheetData sheetId="2" refreshError="1"/>
      <sheetData sheetId="3" refreshError="1"/>
      <sheetData sheetId="4">
        <row r="11">
          <cell r="B11">
            <v>5</v>
          </cell>
        </row>
      </sheetData>
      <sheetData sheetId="5" refreshError="1"/>
      <sheetData sheetId="6"/>
      <sheetData sheetId="7" refreshError="1"/>
      <sheetData sheetId="8" refreshError="1"/>
      <sheetData sheetId="9" refreshError="1"/>
      <sheetData sheetId="10">
        <row r="3">
          <cell r="C3">
            <v>2017</v>
          </cell>
        </row>
      </sheetData>
      <sheetData sheetId="1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ow r="15">
          <cell r="F15">
            <v>0</v>
          </cell>
        </row>
      </sheetData>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control" Target="../activeX/activeX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5.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control" Target="../activeX/activeX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7.emf"/><Relationship Id="rId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M37"/>
  <sheetViews>
    <sheetView showGridLines="0" zoomScale="115" zoomScaleNormal="115" workbookViewId="0">
      <selection activeCell="A4" sqref="A4:XFD14"/>
    </sheetView>
  </sheetViews>
  <sheetFormatPr baseColWidth="10" defaultColWidth="0" defaultRowHeight="0" customHeight="1" zeroHeight="1"/>
  <cols>
    <col min="1" max="1" width="44.7109375" style="1" customWidth="1"/>
    <col min="2" max="2" width="8.7109375" style="1" customWidth="1"/>
    <col min="3" max="3" width="10.5703125" style="1" customWidth="1"/>
    <col min="4" max="4" width="0.85546875" style="1" customWidth="1"/>
    <col min="5" max="5" width="8.7109375" style="1" hidden="1" customWidth="1"/>
    <col min="6" max="6" width="13.5703125" style="1" customWidth="1"/>
    <col min="7" max="7" width="1.28515625" style="1" customWidth="1"/>
    <col min="8" max="9" width="8.7109375" style="1" customWidth="1"/>
    <col min="10" max="10" width="0.85546875" style="1" customWidth="1"/>
    <col min="11" max="11" width="13.5703125" style="1" bestFit="1" customWidth="1"/>
    <col min="12" max="12" width="9.42578125" style="1" customWidth="1"/>
    <col min="13" max="13" width="0" style="1" hidden="1" customWidth="1"/>
    <col min="14" max="16384" width="9.140625" style="1" hidden="1"/>
  </cols>
  <sheetData>
    <row r="1" spans="1:11" ht="16.5"/>
    <row r="2" spans="1:11" ht="16.5">
      <c r="B2" s="222" t="s">
        <v>0</v>
      </c>
      <c r="C2" s="222"/>
      <c r="D2" s="222"/>
      <c r="E2" s="222"/>
      <c r="F2" s="222"/>
    </row>
    <row r="3" spans="1:11" ht="18" customHeight="1">
      <c r="A3" s="2"/>
      <c r="B3" s="223" t="s">
        <v>1</v>
      </c>
      <c r="C3" s="223"/>
      <c r="D3" s="3"/>
      <c r="E3" s="224" t="s">
        <v>2</v>
      </c>
      <c r="F3" s="224"/>
      <c r="G3" s="4"/>
    </row>
    <row r="4" spans="1:11" ht="18" customHeight="1" thickBot="1">
      <c r="A4" s="5" t="s">
        <v>3</v>
      </c>
      <c r="B4" s="6">
        <v>2018</v>
      </c>
      <c r="C4" s="6" t="s">
        <v>4</v>
      </c>
      <c r="D4" s="3"/>
      <c r="E4" s="6">
        <v>2017</v>
      </c>
      <c r="F4" s="7" t="s">
        <v>4</v>
      </c>
      <c r="G4" s="6"/>
    </row>
    <row r="5" spans="1:11" s="3" customFormat="1" ht="16.5" customHeight="1">
      <c r="A5" s="8" t="s">
        <v>5</v>
      </c>
      <c r="B5" s="9">
        <v>49712.868939642547</v>
      </c>
      <c r="C5" s="10">
        <v>-3.202035909384271E-2</v>
      </c>
      <c r="E5" s="11"/>
      <c r="F5" s="12">
        <v>7.2026840357193311E-2</v>
      </c>
      <c r="G5" s="6"/>
      <c r="H5" s="1"/>
      <c r="I5" s="1"/>
      <c r="J5" s="1"/>
      <c r="K5" s="1"/>
    </row>
    <row r="6" spans="1:11" s="3" customFormat="1" ht="16.5" customHeight="1">
      <c r="A6" s="13" t="s">
        <v>6</v>
      </c>
      <c r="B6" s="14">
        <v>21916.687341936122</v>
      </c>
      <c r="C6" s="15">
        <v>-1.7064645551817859E-2</v>
      </c>
      <c r="D6" s="16"/>
      <c r="E6" s="17"/>
      <c r="F6" s="18">
        <v>6.0682979639267165E-2</v>
      </c>
      <c r="G6" s="19"/>
      <c r="H6" s="1"/>
      <c r="I6" s="1"/>
      <c r="J6" s="1"/>
      <c r="K6" s="1"/>
    </row>
    <row r="7" spans="1:11" s="3" customFormat="1" ht="16.5" customHeight="1">
      <c r="A7" s="20" t="s">
        <v>7</v>
      </c>
      <c r="B7" s="21">
        <v>5882.5569006537125</v>
      </c>
      <c r="C7" s="18">
        <v>-3.4017161496661674E-2</v>
      </c>
      <c r="D7" s="16"/>
      <c r="E7" s="17"/>
      <c r="F7" s="18">
        <v>-1.0672603300878936E-2</v>
      </c>
      <c r="G7" s="19"/>
      <c r="H7" s="1"/>
      <c r="I7" s="1"/>
      <c r="J7" s="1"/>
      <c r="K7" s="1"/>
    </row>
    <row r="8" spans="1:11" s="3" customFormat="1" ht="16.5" customHeight="1">
      <c r="A8" s="20" t="s">
        <v>8</v>
      </c>
      <c r="B8" s="21">
        <v>8705.5544569348094</v>
      </c>
      <c r="C8" s="18">
        <v>-8.8777763239057839E-2</v>
      </c>
      <c r="D8" s="16"/>
      <c r="E8" s="17"/>
      <c r="F8" s="18">
        <v>4.019339577841663E-2</v>
      </c>
      <c r="G8" s="19"/>
      <c r="H8" s="1"/>
      <c r="I8" s="1"/>
      <c r="J8" s="1"/>
      <c r="K8" s="1"/>
    </row>
    <row r="9" spans="1:11" s="3" customFormat="1" ht="16.5" customHeight="1">
      <c r="A9" s="13" t="s">
        <v>9</v>
      </c>
      <c r="B9" s="14">
        <v>2413.795188754324</v>
      </c>
      <c r="C9" s="15">
        <v>-0.5899776440895681</v>
      </c>
      <c r="D9" s="16"/>
      <c r="E9" s="17"/>
      <c r="F9" s="18"/>
      <c r="G9" s="19"/>
      <c r="H9" s="1"/>
      <c r="I9" s="1"/>
      <c r="J9" s="1"/>
      <c r="K9" s="1"/>
    </row>
    <row r="10" spans="1:11" s="3" customFormat="1" ht="16.5" customHeight="1" thickBot="1">
      <c r="A10" s="22" t="s">
        <v>10</v>
      </c>
      <c r="B10" s="23">
        <v>1.1489709196571944</v>
      </c>
      <c r="C10" s="24"/>
      <c r="E10" s="23"/>
      <c r="F10" s="24"/>
      <c r="G10" s="19"/>
      <c r="H10" s="1"/>
      <c r="I10" s="1"/>
      <c r="J10" s="1"/>
      <c r="K10" s="1"/>
    </row>
    <row r="11" spans="1:11" s="28" customFormat="1" ht="4.5" customHeight="1">
      <c r="A11" s="25"/>
      <c r="B11" s="26"/>
      <c r="C11" s="26"/>
      <c r="D11" s="1"/>
      <c r="E11" s="26"/>
      <c r="F11" s="26"/>
      <c r="G11" s="27"/>
      <c r="H11" s="26"/>
      <c r="I11" s="26"/>
      <c r="J11" s="1"/>
      <c r="K11" s="25"/>
    </row>
    <row r="12" spans="1:11" s="30" customFormat="1" ht="12" customHeight="1">
      <c r="A12" s="31" t="s">
        <v>11</v>
      </c>
      <c r="B12" s="29"/>
      <c r="C12" s="29"/>
      <c r="D12" s="29"/>
      <c r="E12" s="29"/>
      <c r="F12" s="29"/>
      <c r="G12" s="29"/>
      <c r="H12" s="29"/>
      <c r="I12" s="29"/>
      <c r="J12" s="29"/>
      <c r="K12" s="29"/>
    </row>
    <row r="13" spans="1:11" s="30" customFormat="1" ht="18.75" customHeight="1">
      <c r="A13" s="225" t="s">
        <v>12</v>
      </c>
      <c r="B13" s="225"/>
      <c r="C13" s="225"/>
      <c r="D13" s="225"/>
      <c r="E13" s="225"/>
      <c r="F13" s="225"/>
      <c r="G13" s="225"/>
      <c r="H13" s="225"/>
      <c r="I13" s="225"/>
      <c r="J13" s="225"/>
      <c r="K13" s="225"/>
    </row>
    <row r="14" spans="1:11" ht="6" customHeight="1"/>
    <row r="15" spans="1:11" ht="16.5" hidden="1"/>
    <row r="16" spans="1:11" ht="16.5" hidden="1"/>
    <row r="17" ht="16.5" hidden="1"/>
    <row r="18" ht="16.5" hidden="1"/>
    <row r="19" ht="16.5" hidden="1"/>
    <row r="20" ht="16.5" hidden="1"/>
    <row r="21" ht="16.5" hidden="1"/>
    <row r="22" ht="16.5" hidden="1"/>
    <row r="23" ht="16.5" hidden="1"/>
    <row r="24" ht="16.5" hidden="1"/>
    <row r="25" ht="16.5" hidden="1" customHeight="1"/>
    <row r="26" ht="16.5" hidden="1" customHeight="1"/>
    <row r="27" ht="16.5" hidden="1" customHeight="1"/>
    <row r="28" ht="16.5" hidden="1" customHeight="1"/>
    <row r="29" ht="16.5" hidden="1" customHeight="1"/>
    <row r="30" ht="16.5" hidden="1" customHeight="1"/>
    <row r="31" ht="16.5" hidden="1" customHeight="1"/>
    <row r="32" ht="16.5" hidden="1" customHeight="1"/>
    <row r="33" ht="16.5" hidden="1" customHeight="1"/>
    <row r="34" ht="16.5" hidden="1" customHeight="1"/>
    <row r="35" ht="16.5" hidden="1" customHeight="1"/>
    <row r="36" ht="16.5" hidden="1" customHeight="1"/>
    <row r="37" ht="16.5" hidden="1" customHeight="1"/>
  </sheetData>
  <mergeCells count="4">
    <mergeCell ref="B2:F2"/>
    <mergeCell ref="B3:C3"/>
    <mergeCell ref="E3:F3"/>
    <mergeCell ref="A13:K13"/>
  </mergeCells>
  <printOptions horizontalCentered="1" verticalCentered="1"/>
  <pageMargins left="0.7" right="0.7" top="0.75" bottom="0.75" header="0.3" footer="0.3"/>
  <pageSetup orientation="landscape" r:id="rId1"/>
  <headerFooter alignWithMargins="0"/>
  <drawing r:id="rId2"/>
  <legacyDrawing r:id="rId3"/>
  <controls>
    <mc:AlternateContent xmlns:mc="http://schemas.openxmlformats.org/markup-compatibility/2006">
      <mc:Choice Requires="x14">
        <control shapeId="1025" r:id="rId4" name="FPMExcelClientSheetOptionstb1">
          <controlPr defaultSize="0" autoLine="0" r:id="rId5">
            <anchor moveWithCells="1" sizeWithCells="1">
              <from>
                <xdr:col>0</xdr:col>
                <xdr:colOff>0</xdr:colOff>
                <xdr:row>0</xdr:row>
                <xdr:rowOff>0</xdr:rowOff>
              </from>
              <to>
                <xdr:col>0</xdr:col>
                <xdr:colOff>914400</xdr:colOff>
                <xdr:row>0</xdr:row>
                <xdr:rowOff>0</xdr:rowOff>
              </to>
            </anchor>
          </controlPr>
        </control>
      </mc:Choice>
      <mc:Fallback>
        <control shapeId="1025" r:id="rId4"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FF00"/>
    <pageSetUpPr fitToPage="1"/>
  </sheetPr>
  <dimension ref="A1:W54"/>
  <sheetViews>
    <sheetView showGridLines="0" zoomScale="85" zoomScaleNormal="85" workbookViewId="0">
      <pane xSplit="2" ySplit="3" topLeftCell="C22" activePane="bottomRight" state="frozen"/>
      <selection pane="topRight"/>
      <selection pane="bottomLeft"/>
      <selection pane="bottomRight" activeCell="A44" sqref="A1:XFD44"/>
    </sheetView>
  </sheetViews>
  <sheetFormatPr baseColWidth="10" defaultColWidth="11.42578125" defaultRowHeight="16.5" outlineLevelRow="1"/>
  <cols>
    <col min="1" max="1" width="26.5703125" style="32" hidden="1" customWidth="1"/>
    <col min="2" max="2" width="64.140625" style="35" customWidth="1"/>
    <col min="3" max="3" width="11.42578125" style="34" customWidth="1"/>
    <col min="4" max="4" width="12.7109375" style="35" customWidth="1"/>
    <col min="5" max="5" width="1.7109375" style="35" customWidth="1"/>
    <col min="6" max="7" width="11.42578125" style="35" customWidth="1"/>
    <col min="8" max="8" width="1.7109375" style="35" customWidth="1"/>
    <col min="9" max="9" width="11.42578125" style="34" customWidth="1"/>
    <col min="10" max="10" width="1.42578125" style="35" customWidth="1"/>
    <col min="11" max="11" width="14" style="34" customWidth="1"/>
    <col min="12" max="12" width="4.5703125" style="35" customWidth="1"/>
    <col min="13" max="23" width="11.42578125" style="35" customWidth="1"/>
    <col min="24" max="16384" width="11.42578125" style="35"/>
  </cols>
  <sheetData>
    <row r="1" spans="1:16" ht="18.75">
      <c r="A1" s="32" t="s">
        <v>13</v>
      </c>
      <c r="B1" s="33" t="s">
        <v>14</v>
      </c>
    </row>
    <row r="2" spans="1:16" ht="17.25" thickBot="1">
      <c r="B2" s="36" t="s">
        <v>15</v>
      </c>
      <c r="C2" s="37"/>
      <c r="D2" s="38"/>
      <c r="E2" s="38"/>
      <c r="F2" s="38"/>
      <c r="G2" s="38"/>
      <c r="H2" s="38"/>
      <c r="I2" s="37"/>
      <c r="J2" s="37"/>
      <c r="K2" s="37"/>
    </row>
    <row r="3" spans="1:16" ht="34.5">
      <c r="B3" s="39"/>
      <c r="C3" s="40" t="s">
        <v>16</v>
      </c>
      <c r="D3" s="40" t="s">
        <v>17</v>
      </c>
      <c r="E3"/>
      <c r="F3" s="40" t="s">
        <v>18</v>
      </c>
      <c r="G3" s="40" t="s">
        <v>17</v>
      </c>
      <c r="H3"/>
      <c r="I3" s="41" t="s">
        <v>19</v>
      </c>
      <c r="K3" s="41" t="s">
        <v>20</v>
      </c>
    </row>
    <row r="4" spans="1:16">
      <c r="B4" s="42" t="s">
        <v>21</v>
      </c>
      <c r="C4" s="43">
        <v>6137.5674966562692</v>
      </c>
      <c r="D4" s="44"/>
      <c r="E4" s="45"/>
      <c r="F4" s="43">
        <f>+'1Q18'!L36</f>
        <v>5741.703757754105</v>
      </c>
      <c r="G4" s="44"/>
      <c r="H4" s="46"/>
      <c r="I4" s="47">
        <v>6.8946043272248625E-2</v>
      </c>
      <c r="K4" s="47">
        <v>9.9324957215412013E-3</v>
      </c>
    </row>
    <row r="5" spans="1:16" ht="18">
      <c r="B5" s="42" t="s">
        <v>22</v>
      </c>
      <c r="C5" s="43">
        <v>907.75080796771545</v>
      </c>
      <c r="D5" s="45"/>
      <c r="E5" s="45"/>
      <c r="F5" s="43">
        <v>881.27750506415066</v>
      </c>
      <c r="G5" s="45"/>
      <c r="H5" s="46"/>
      <c r="I5" s="47">
        <v>3.0039689826915295E-2</v>
      </c>
      <c r="K5" s="47">
        <v>9.3615000100433221E-4</v>
      </c>
    </row>
    <row r="6" spans="1:16" ht="18">
      <c r="B6" s="39" t="s">
        <v>23</v>
      </c>
      <c r="C6" s="48">
        <v>50.685121967926044</v>
      </c>
      <c r="D6" s="49"/>
      <c r="E6" s="49"/>
      <c r="F6" s="48">
        <v>54.16783727076173</v>
      </c>
      <c r="G6" s="49"/>
      <c r="H6"/>
      <c r="I6" s="50">
        <v>-6.4294893027149858E-2</v>
      </c>
      <c r="K6" s="51"/>
    </row>
    <row r="7" spans="1:16" outlineLevel="1">
      <c r="A7" s="32">
        <v>5</v>
      </c>
      <c r="B7" s="35" t="s">
        <v>24</v>
      </c>
      <c r="C7" s="44">
        <v>49595.949479928197</v>
      </c>
      <c r="D7" s="52"/>
      <c r="E7"/>
      <c r="F7" s="44">
        <v>51261.763390246197</v>
      </c>
      <c r="G7" s="52"/>
      <c r="H7"/>
      <c r="I7" s="53">
        <v>-3.2496227210064399E-2</v>
      </c>
      <c r="K7" s="53"/>
    </row>
    <row r="8" spans="1:16" outlineLevel="1">
      <c r="A8" s="32">
        <f>+A7+1</f>
        <v>6</v>
      </c>
      <c r="B8" s="39" t="s">
        <v>25</v>
      </c>
      <c r="C8" s="54">
        <v>116.91945971435989</v>
      </c>
      <c r="D8" s="52"/>
      <c r="E8"/>
      <c r="F8" s="54">
        <v>95.586329531703086</v>
      </c>
      <c r="G8" s="52"/>
      <c r="H8"/>
      <c r="I8" s="50">
        <v>0.22318181153280126</v>
      </c>
      <c r="K8" s="51"/>
    </row>
    <row r="9" spans="1:16" ht="18">
      <c r="A9" s="32">
        <f t="shared" ref="A9:A33" si="0">+A8+1</f>
        <v>7</v>
      </c>
      <c r="B9" s="42" t="s">
        <v>26</v>
      </c>
      <c r="C9" s="55">
        <v>49712.868939642547</v>
      </c>
      <c r="D9" s="56">
        <f t="shared" ref="D9:D15" si="1">+C9/$C$9</f>
        <v>1</v>
      </c>
      <c r="E9" s="46"/>
      <c r="F9" s="55">
        <v>51357.3497197779</v>
      </c>
      <c r="G9" s="56">
        <v>1</v>
      </c>
      <c r="H9" s="46"/>
      <c r="I9" s="47">
        <v>-3.202035909384271E-2</v>
      </c>
      <c r="K9" s="57">
        <v>7.2026840357193311E-2</v>
      </c>
    </row>
    <row r="10" spans="1:16" outlineLevel="1">
      <c r="A10" s="32">
        <f t="shared" si="0"/>
        <v>8</v>
      </c>
      <c r="B10" s="35" t="s">
        <v>27</v>
      </c>
      <c r="C10" s="44">
        <v>27796.181597706425</v>
      </c>
      <c r="D10" s="58">
        <f t="shared" si="1"/>
        <v>0.55913452976239131</v>
      </c>
      <c r="E10"/>
      <c r="F10" s="44">
        <v>29060.168890179899</v>
      </c>
      <c r="G10" s="58">
        <v>0.56584245582650705</v>
      </c>
      <c r="H10"/>
      <c r="I10" s="53">
        <v>-4.3495524656107731E-2</v>
      </c>
      <c r="K10" s="53"/>
    </row>
    <row r="11" spans="1:16">
      <c r="A11" s="32">
        <f t="shared" si="0"/>
        <v>9</v>
      </c>
      <c r="B11" s="59" t="s">
        <v>6</v>
      </c>
      <c r="C11" s="60">
        <v>21916.687341936122</v>
      </c>
      <c r="D11" s="61">
        <f t="shared" si="1"/>
        <v>0.44086547023760869</v>
      </c>
      <c r="E11" s="46"/>
      <c r="F11" s="60">
        <v>22297.180829598001</v>
      </c>
      <c r="G11" s="61">
        <v>0.434157544173493</v>
      </c>
      <c r="H11" s="46"/>
      <c r="I11" s="62">
        <v>-1.7064645551817859E-2</v>
      </c>
      <c r="K11" s="62">
        <v>6.0682979639267165E-2</v>
      </c>
    </row>
    <row r="12" spans="1:16">
      <c r="A12" s="32">
        <f t="shared" si="0"/>
        <v>10</v>
      </c>
      <c r="B12" s="35" t="s">
        <v>28</v>
      </c>
      <c r="C12" s="44">
        <v>15934.240828135677</v>
      </c>
      <c r="D12" s="58">
        <f t="shared" si="1"/>
        <v>0.32052547294105632</v>
      </c>
      <c r="E12"/>
      <c r="F12" s="44">
        <v>16643.931899848612</v>
      </c>
      <c r="G12" s="58">
        <v>0.32408081785106163</v>
      </c>
      <c r="H12"/>
      <c r="I12" s="53">
        <v>-4.2639628423340903E-2</v>
      </c>
      <c r="K12" s="53"/>
    </row>
    <row r="13" spans="1:16">
      <c r="A13" s="32">
        <f t="shared" si="0"/>
        <v>11</v>
      </c>
      <c r="B13" s="35" t="s">
        <v>29</v>
      </c>
      <c r="C13" s="44">
        <v>51.239699676287501</v>
      </c>
      <c r="D13" s="58">
        <f t="shared" si="1"/>
        <v>1.0307129877879049E-3</v>
      </c>
      <c r="E13"/>
      <c r="F13" s="44">
        <v>-390.84233309450798</v>
      </c>
      <c r="G13" s="58">
        <v>-7.6102512148128465E-3</v>
      </c>
      <c r="H13"/>
      <c r="I13" s="53" t="s">
        <v>30</v>
      </c>
      <c r="K13" s="53"/>
      <c r="M13" s="63"/>
      <c r="N13" s="63"/>
      <c r="O13" s="63"/>
      <c r="P13" s="63"/>
    </row>
    <row r="14" spans="1:16" ht="18">
      <c r="A14" s="32">
        <f t="shared" si="0"/>
        <v>12</v>
      </c>
      <c r="B14" s="39" t="s">
        <v>31</v>
      </c>
      <c r="C14" s="54">
        <v>48.649913470444801</v>
      </c>
      <c r="D14" s="64">
        <f t="shared" si="1"/>
        <v>9.7861810247788544E-4</v>
      </c>
      <c r="E14" s="65"/>
      <c r="F14" s="54">
        <v>-45.620340902555199</v>
      </c>
      <c r="G14" s="64">
        <v>-8.8829235058807251E-4</v>
      </c>
      <c r="H14" s="65"/>
      <c r="I14" s="50" t="s">
        <v>30</v>
      </c>
      <c r="K14" s="51"/>
      <c r="M14" s="63"/>
      <c r="N14" s="63"/>
      <c r="O14" s="63"/>
      <c r="P14" s="63"/>
    </row>
    <row r="15" spans="1:16" ht="18">
      <c r="A15" s="32">
        <f t="shared" si="0"/>
        <v>13</v>
      </c>
      <c r="B15" s="59" t="s">
        <v>32</v>
      </c>
      <c r="C15" s="60">
        <v>5882.5569006537125</v>
      </c>
      <c r="D15" s="61">
        <f t="shared" si="1"/>
        <v>0.11833066620628654</v>
      </c>
      <c r="E15"/>
      <c r="F15" s="60">
        <v>6089.7116037464502</v>
      </c>
      <c r="G15" s="61">
        <v>0.11857526988783225</v>
      </c>
      <c r="H15"/>
      <c r="I15" s="62">
        <v>-3.4017161496661674E-2</v>
      </c>
      <c r="K15" s="62">
        <v>-1.0672603300878936E-2</v>
      </c>
    </row>
    <row r="16" spans="1:16">
      <c r="A16" s="32">
        <v>14</v>
      </c>
      <c r="B16" s="66" t="s">
        <v>33</v>
      </c>
      <c r="C16" s="67">
        <v>61.973535622525901</v>
      </c>
      <c r="D16" s="68"/>
      <c r="E16" s="69"/>
      <c r="F16" s="67">
        <v>-2471.2401375457603</v>
      </c>
      <c r="G16" s="68"/>
      <c r="H16" s="69"/>
      <c r="I16" s="51" t="s">
        <v>30</v>
      </c>
      <c r="K16" s="51"/>
    </row>
    <row r="17" spans="1:11" ht="18">
      <c r="A17" s="32">
        <f t="shared" si="0"/>
        <v>15</v>
      </c>
      <c r="B17" s="39" t="s">
        <v>34</v>
      </c>
      <c r="C17" s="54">
        <v>11.509166249440298</v>
      </c>
      <c r="D17" s="64"/>
      <c r="E17" s="65"/>
      <c r="F17" s="54">
        <v>-36.680408028139951</v>
      </c>
      <c r="G17" s="64"/>
      <c r="H17" s="65"/>
      <c r="I17" s="50" t="s">
        <v>30</v>
      </c>
      <c r="K17" s="51"/>
    </row>
    <row r="18" spans="1:11">
      <c r="A18" s="32">
        <f t="shared" si="0"/>
        <v>16</v>
      </c>
      <c r="B18" s="70" t="s">
        <v>35</v>
      </c>
      <c r="C18" s="44">
        <v>2011.9100504260646</v>
      </c>
      <c r="D18" s="52"/>
      <c r="E18"/>
      <c r="F18" s="44">
        <v>2512.99999352129</v>
      </c>
      <c r="G18" s="52"/>
      <c r="H18"/>
      <c r="I18" s="53">
        <v>-0.19939910242223413</v>
      </c>
      <c r="K18" s="53"/>
    </row>
    <row r="19" spans="1:11">
      <c r="A19" s="32">
        <f t="shared" si="0"/>
        <v>17</v>
      </c>
      <c r="B19" s="71" t="s">
        <v>36</v>
      </c>
      <c r="C19" s="54">
        <v>413.67481588186996</v>
      </c>
      <c r="D19" s="72"/>
      <c r="E19"/>
      <c r="F19" s="54">
        <v>184.85640552522199</v>
      </c>
      <c r="G19" s="72"/>
      <c r="H19"/>
      <c r="I19" s="50">
        <v>1.2378170488954345</v>
      </c>
      <c r="K19" s="51"/>
    </row>
    <row r="20" spans="1:11">
      <c r="A20" s="32">
        <f t="shared" si="0"/>
        <v>18</v>
      </c>
      <c r="B20" s="70" t="s">
        <v>37</v>
      </c>
      <c r="C20" s="44">
        <v>1598.2352345441946</v>
      </c>
      <c r="D20" s="52"/>
      <c r="E20"/>
      <c r="F20" s="44">
        <v>2328.1435879960682</v>
      </c>
      <c r="G20" s="52"/>
      <c r="H20"/>
      <c r="I20" s="53">
        <v>-0.31351517888127189</v>
      </c>
      <c r="K20" s="53"/>
    </row>
    <row r="21" spans="1:11">
      <c r="A21" s="32">
        <f t="shared" si="0"/>
        <v>19</v>
      </c>
      <c r="B21" s="70" t="s">
        <v>38</v>
      </c>
      <c r="C21" s="44">
        <v>227.82746664003838</v>
      </c>
      <c r="D21" s="52"/>
      <c r="E21"/>
      <c r="F21" s="44">
        <v>-52.948112753893497</v>
      </c>
      <c r="G21" s="52"/>
      <c r="H21"/>
      <c r="I21" s="53" t="s">
        <v>30</v>
      </c>
      <c r="K21" s="53"/>
    </row>
    <row r="22" spans="1:11">
      <c r="A22" s="32">
        <f t="shared" si="0"/>
        <v>20</v>
      </c>
      <c r="B22" s="70" t="s">
        <v>39</v>
      </c>
      <c r="C22" s="44">
        <v>0</v>
      </c>
      <c r="D22" s="52"/>
      <c r="E22"/>
      <c r="F22" s="44">
        <v>-554.78438518368773</v>
      </c>
      <c r="G22" s="52"/>
      <c r="H22"/>
      <c r="I22" s="53" t="s">
        <v>30</v>
      </c>
      <c r="K22" s="53"/>
    </row>
    <row r="23" spans="1:11">
      <c r="A23" s="32">
        <f t="shared" si="0"/>
        <v>21</v>
      </c>
      <c r="B23" s="70" t="s">
        <v>40</v>
      </c>
      <c r="C23" s="44">
        <v>245.80661878054832</v>
      </c>
      <c r="D23" s="52"/>
      <c r="E23"/>
      <c r="F23" s="44">
        <v>-434.45716146764698</v>
      </c>
      <c r="G23" s="52"/>
      <c r="H23"/>
      <c r="I23" s="53" t="s">
        <v>30</v>
      </c>
      <c r="K23" s="53"/>
    </row>
    <row r="24" spans="1:11">
      <c r="A24" s="32">
        <f t="shared" si="0"/>
        <v>22</v>
      </c>
      <c r="B24" s="73" t="s">
        <v>41</v>
      </c>
      <c r="C24" s="74">
        <v>2071.869319964781</v>
      </c>
      <c r="D24" s="75"/>
      <c r="E24"/>
      <c r="F24" s="74">
        <v>1285.95392859084</v>
      </c>
      <c r="G24" s="75"/>
      <c r="H24"/>
      <c r="I24" s="76">
        <v>0.61115361437182614</v>
      </c>
      <c r="K24" s="51"/>
    </row>
    <row r="25" spans="1:11">
      <c r="A25" s="32">
        <f t="shared" si="0"/>
        <v>23</v>
      </c>
      <c r="B25" s="35" t="s">
        <v>42</v>
      </c>
      <c r="C25" s="44">
        <v>3737.2048788169645</v>
      </c>
      <c r="D25" s="52"/>
      <c r="E25"/>
      <c r="F25" s="44">
        <v>7311.67822072951</v>
      </c>
      <c r="G25" s="52"/>
      <c r="H25"/>
      <c r="I25" s="53">
        <v>-0.4888718067185277</v>
      </c>
      <c r="K25" s="53"/>
    </row>
    <row r="26" spans="1:11">
      <c r="A26" s="32">
        <f t="shared" si="0"/>
        <v>24</v>
      </c>
      <c r="B26" s="35" t="s">
        <v>43</v>
      </c>
      <c r="C26" s="44">
        <v>1196.2637603288069</v>
      </c>
      <c r="D26" s="52"/>
      <c r="E26"/>
      <c r="F26" s="44">
        <v>1253.8785694619301</v>
      </c>
      <c r="G26" s="52"/>
      <c r="H26"/>
      <c r="I26" s="53">
        <v>-4.5949273347774877E-2</v>
      </c>
      <c r="K26" s="53"/>
    </row>
    <row r="27" spans="1:11">
      <c r="A27" s="32">
        <f t="shared" si="0"/>
        <v>25</v>
      </c>
      <c r="B27" s="73" t="s">
        <v>44</v>
      </c>
      <c r="C27" s="74">
        <v>2540.9411184881583</v>
      </c>
      <c r="D27" s="77"/>
      <c r="E27"/>
      <c r="F27" s="74">
        <v>6057.79965126758</v>
      </c>
      <c r="G27" s="77"/>
      <c r="H27"/>
      <c r="I27" s="76">
        <v>-0.58055048618907823</v>
      </c>
      <c r="K27" s="51"/>
    </row>
    <row r="28" spans="1:11">
      <c r="A28" s="32">
        <f t="shared" si="0"/>
        <v>26</v>
      </c>
      <c r="B28" s="42" t="s">
        <v>9</v>
      </c>
      <c r="C28" s="55">
        <v>2413.795188754324</v>
      </c>
      <c r="D28" s="61">
        <f>+C28/$C$9</f>
        <v>4.8554735227310339E-2</v>
      </c>
      <c r="E28" s="46"/>
      <c r="F28" s="55">
        <v>5886.9843411211696</v>
      </c>
      <c r="G28" s="61">
        <v>0.11462788429002735</v>
      </c>
      <c r="H28" s="46"/>
      <c r="I28" s="47">
        <v>-0.5899776440895681</v>
      </c>
      <c r="K28" s="51"/>
    </row>
    <row r="29" spans="1:11">
      <c r="A29" s="32">
        <f t="shared" si="0"/>
        <v>27</v>
      </c>
      <c r="B29" s="73" t="s">
        <v>45</v>
      </c>
      <c r="C29" s="74">
        <v>127.14592973383419</v>
      </c>
      <c r="D29" s="78"/>
      <c r="E29"/>
      <c r="F29" s="74">
        <v>170.81531014641041</v>
      </c>
      <c r="G29" s="78"/>
      <c r="H29"/>
      <c r="I29" s="76">
        <v>-0.25565261319460186</v>
      </c>
      <c r="K29" s="51"/>
    </row>
    <row r="30" spans="1:11" ht="18">
      <c r="A30" s="32">
        <f t="shared" si="0"/>
        <v>28</v>
      </c>
      <c r="B30" s="35" t="s">
        <v>46</v>
      </c>
      <c r="C30" s="44">
        <v>5882.5569006537125</v>
      </c>
      <c r="D30" s="58">
        <f>+C30/$C$9</f>
        <v>0.11833066620628654</v>
      </c>
      <c r="E30"/>
      <c r="F30" s="44">
        <v>6089.7116037464502</v>
      </c>
      <c r="G30" s="58">
        <v>0.11857526988783225</v>
      </c>
      <c r="H30"/>
      <c r="I30" s="53">
        <v>-3.4017161496661674E-2</v>
      </c>
      <c r="K30" s="53"/>
    </row>
    <row r="31" spans="1:11">
      <c r="A31" s="32">
        <f t="shared" si="0"/>
        <v>29</v>
      </c>
      <c r="B31" s="35" t="s">
        <v>47</v>
      </c>
      <c r="C31" s="44">
        <v>2352.8451299589296</v>
      </c>
      <c r="D31" s="58"/>
      <c r="E31"/>
      <c r="F31" s="44">
        <v>2496</v>
      </c>
      <c r="G31" s="58"/>
      <c r="H31"/>
      <c r="I31" s="53">
        <v>-5.7353713958762209E-2</v>
      </c>
      <c r="K31" s="53"/>
    </row>
    <row r="32" spans="1:11">
      <c r="A32" s="32">
        <f t="shared" si="0"/>
        <v>30</v>
      </c>
      <c r="B32" s="35" t="s">
        <v>48</v>
      </c>
      <c r="C32" s="44">
        <v>470.15242632216808</v>
      </c>
      <c r="D32" s="58"/>
      <c r="E32"/>
      <c r="F32" s="44">
        <v>968</v>
      </c>
      <c r="G32" s="58"/>
      <c r="H32"/>
      <c r="I32" s="53">
        <v>-0.51430534470850398</v>
      </c>
      <c r="K32" s="53"/>
    </row>
    <row r="33" spans="1:23" ht="18">
      <c r="A33" s="32">
        <f t="shared" si="0"/>
        <v>31</v>
      </c>
      <c r="B33" s="59" t="s">
        <v>49</v>
      </c>
      <c r="C33" s="60">
        <v>8705.5544569348094</v>
      </c>
      <c r="D33" s="61">
        <f>+C33/$C$9</f>
        <v>0.17511671811788632</v>
      </c>
      <c r="E33" s="46"/>
      <c r="F33" s="60">
        <v>9553.7116037464511</v>
      </c>
      <c r="G33" s="61">
        <v>0.18602423325725631</v>
      </c>
      <c r="H33" s="46"/>
      <c r="I33" s="62">
        <v>-8.8777763239057839E-2</v>
      </c>
      <c r="K33" s="62">
        <v>4.019339577841663E-2</v>
      </c>
    </row>
    <row r="34" spans="1:23">
      <c r="C34" s="79"/>
      <c r="D34" s="80"/>
      <c r="E34"/>
      <c r="F34" s="81"/>
      <c r="G34" s="82"/>
      <c r="H34"/>
      <c r="I34" s="83"/>
      <c r="K34" s="83"/>
    </row>
    <row r="35" spans="1:23">
      <c r="B35" s="73" t="s">
        <v>50</v>
      </c>
      <c r="C35" s="84">
        <v>1785.5873848532301</v>
      </c>
      <c r="D35"/>
      <c r="E35"/>
      <c r="F35" s="74">
        <v>3834</v>
      </c>
      <c r="G35"/>
      <c r="H35"/>
      <c r="I35" s="85"/>
      <c r="K35" s="85"/>
    </row>
    <row r="36" spans="1:23">
      <c r="C36" s="86"/>
      <c r="F36" s="34"/>
      <c r="G36" s="34"/>
    </row>
    <row r="37" spans="1:23">
      <c r="B37" s="87" t="s">
        <v>51</v>
      </c>
      <c r="C37" s="88"/>
      <c r="D37" s="89"/>
      <c r="E37" s="89"/>
      <c r="F37" s="89"/>
      <c r="G37" s="89"/>
      <c r="H37" s="89"/>
      <c r="I37" s="88"/>
      <c r="J37" s="90"/>
      <c r="K37" s="88"/>
      <c r="L37" s="90"/>
    </row>
    <row r="38" spans="1:23" ht="14.25" customHeight="1">
      <c r="B38" s="87" t="s">
        <v>52</v>
      </c>
      <c r="C38" s="91"/>
      <c r="D38" s="92"/>
      <c r="E38" s="92"/>
      <c r="F38" s="92"/>
      <c r="G38" s="92"/>
      <c r="H38" s="92"/>
      <c r="I38" s="91"/>
      <c r="J38" s="90"/>
      <c r="K38" s="91"/>
      <c r="L38" s="90"/>
    </row>
    <row r="39" spans="1:23" ht="49.5" customHeight="1">
      <c r="B39" s="226" t="s">
        <v>53</v>
      </c>
      <c r="C39" s="226"/>
      <c r="D39" s="226"/>
      <c r="E39" s="226"/>
      <c r="F39" s="226"/>
      <c r="G39" s="226"/>
      <c r="H39" s="226"/>
      <c r="I39" s="226"/>
      <c r="J39" s="226"/>
      <c r="K39" s="226"/>
      <c r="L39" s="93"/>
      <c r="M39" s="94"/>
      <c r="N39" s="227"/>
      <c r="O39" s="227"/>
      <c r="P39" s="227"/>
      <c r="Q39" s="227"/>
      <c r="R39" s="227"/>
      <c r="S39" s="227"/>
      <c r="T39" s="227"/>
      <c r="U39" s="227"/>
      <c r="V39" s="227"/>
      <c r="W39" s="227"/>
    </row>
    <row r="40" spans="1:23">
      <c r="B40" s="87" t="s">
        <v>54</v>
      </c>
      <c r="C40" s="91"/>
      <c r="D40" s="92"/>
      <c r="E40" s="92"/>
      <c r="F40" s="92"/>
      <c r="G40" s="92"/>
      <c r="H40" s="92"/>
      <c r="I40" s="91"/>
      <c r="J40" s="90"/>
      <c r="K40" s="91"/>
      <c r="L40" s="90"/>
    </row>
    <row r="41" spans="1:23">
      <c r="B41" s="87" t="s">
        <v>55</v>
      </c>
      <c r="C41" s="88"/>
      <c r="D41" s="89"/>
      <c r="E41" s="89"/>
      <c r="F41" s="89"/>
      <c r="G41" s="89"/>
      <c r="H41" s="89"/>
      <c r="I41" s="88"/>
      <c r="J41" s="90"/>
      <c r="K41" s="88"/>
      <c r="L41" s="90"/>
    </row>
    <row r="42" spans="1:23">
      <c r="B42" s="87" t="s">
        <v>56</v>
      </c>
      <c r="C42" s="88"/>
      <c r="D42" s="89"/>
      <c r="E42" s="89"/>
      <c r="F42" s="89"/>
      <c r="G42" s="89"/>
      <c r="H42" s="89"/>
      <c r="I42" s="88"/>
      <c r="J42" s="90"/>
      <c r="K42" s="88"/>
      <c r="L42" s="90"/>
    </row>
    <row r="43" spans="1:23">
      <c r="B43" s="87" t="s">
        <v>57</v>
      </c>
      <c r="C43" s="88"/>
      <c r="D43" s="89"/>
      <c r="E43" s="89"/>
      <c r="F43" s="89"/>
      <c r="G43" s="89"/>
      <c r="H43" s="89"/>
      <c r="I43" s="88"/>
      <c r="J43" s="90"/>
      <c r="K43" s="88"/>
      <c r="L43" s="90"/>
    </row>
    <row r="44" spans="1:23" ht="35.25" customHeight="1">
      <c r="B44" s="226" t="s">
        <v>58</v>
      </c>
      <c r="C44" s="226"/>
      <c r="D44" s="226"/>
      <c r="E44" s="226"/>
      <c r="F44" s="226"/>
      <c r="G44" s="226"/>
      <c r="H44" s="226"/>
      <c r="I44" s="226"/>
      <c r="J44" s="226"/>
      <c r="K44" s="226"/>
      <c r="L44" s="93"/>
      <c r="M44" s="93"/>
    </row>
    <row r="45" spans="1:23">
      <c r="B45" s="95"/>
      <c r="C45" s="96"/>
      <c r="D45" s="97"/>
      <c r="E45" s="97"/>
      <c r="F45" s="97"/>
      <c r="G45" s="97"/>
      <c r="H45" s="97"/>
      <c r="I45" s="96"/>
      <c r="K45" s="96"/>
    </row>
    <row r="48" spans="1:23">
      <c r="C48" s="35"/>
      <c r="I48" s="35"/>
      <c r="K48" s="35"/>
    </row>
    <row r="49" spans="2:11" ht="22.5" customHeight="1">
      <c r="C49" s="35"/>
      <c r="I49" s="35"/>
      <c r="K49" s="35"/>
    </row>
    <row r="50" spans="2:11">
      <c r="C50" s="98"/>
      <c r="I50" s="35"/>
      <c r="K50" s="35"/>
    </row>
    <row r="51" spans="2:11">
      <c r="C51" s="99"/>
      <c r="I51" s="35"/>
      <c r="K51" s="35"/>
    </row>
    <row r="52" spans="2:11">
      <c r="B52" s="100"/>
      <c r="C52" s="101"/>
      <c r="I52" s="35"/>
      <c r="K52" s="35"/>
    </row>
    <row r="53" spans="2:11">
      <c r="B53" s="100"/>
      <c r="C53" s="35"/>
      <c r="I53" s="35"/>
      <c r="K53" s="35"/>
    </row>
    <row r="54" spans="2:11">
      <c r="C54" s="35"/>
      <c r="I54" s="35"/>
      <c r="K54" s="35"/>
    </row>
  </sheetData>
  <mergeCells count="3">
    <mergeCell ref="B39:K39"/>
    <mergeCell ref="N39:W39"/>
    <mergeCell ref="B44:K44"/>
  </mergeCells>
  <pageMargins left="0.70866141732283472" right="0.70866141732283472" top="0.74803149606299213" bottom="0.74803149606299213" header="0.31496062992125984" footer="0.31496062992125984"/>
  <pageSetup paperSize="9" scale="63" orientation="landscape" r:id="rId1"/>
  <drawing r:id="rId2"/>
  <legacyDrawing r:id="rId3"/>
  <controls>
    <mc:AlternateContent xmlns:mc="http://schemas.openxmlformats.org/markup-compatibility/2006">
      <mc:Choice Requires="x14">
        <control shapeId="2049"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2049"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FF00"/>
    <pageSetUpPr fitToPage="1"/>
  </sheetPr>
  <dimension ref="A1:W28"/>
  <sheetViews>
    <sheetView showGridLines="0" zoomScale="80" zoomScaleNormal="80" workbookViewId="0">
      <pane xSplit="2" ySplit="4" topLeftCell="C17" activePane="bottomRight" state="frozen"/>
      <selection pane="topRight"/>
      <selection pane="bottomLeft"/>
      <selection pane="bottomRight" activeCell="B24" sqref="B24"/>
    </sheetView>
  </sheetViews>
  <sheetFormatPr baseColWidth="10" defaultColWidth="11.42578125" defaultRowHeight="16.5" outlineLevelRow="1"/>
  <cols>
    <col min="1" max="1" width="29" style="102" hidden="1" customWidth="1"/>
    <col min="2" max="2" width="50.85546875" style="35" customWidth="1"/>
    <col min="3" max="3" width="12.5703125" style="35" bestFit="1" customWidth="1"/>
    <col min="4" max="4" width="9.85546875" style="35" bestFit="1" customWidth="1"/>
    <col min="5" max="5" width="1.7109375" style="35" customWidth="1"/>
    <col min="6" max="6" width="12.5703125" style="35" bestFit="1" customWidth="1"/>
    <col min="7" max="7" width="11.42578125" style="35" customWidth="1"/>
    <col min="8" max="8" width="1.7109375" style="35" customWidth="1"/>
    <col min="9" max="9" width="11.42578125" style="35" customWidth="1"/>
    <col min="10" max="10" width="1.7109375" style="35" customWidth="1"/>
    <col min="11" max="11" width="13.7109375" style="34" customWidth="1"/>
    <col min="12" max="12" width="4.5703125" style="35" customWidth="1"/>
    <col min="13" max="24" width="11.42578125" style="35" customWidth="1"/>
    <col min="25" max="16384" width="11.42578125" style="35"/>
  </cols>
  <sheetData>
    <row r="1" spans="1:14" ht="18.75">
      <c r="A1" s="32" t="s">
        <v>59</v>
      </c>
      <c r="B1" s="33" t="s">
        <v>60</v>
      </c>
    </row>
    <row r="2" spans="1:14" ht="17.25" thickBot="1">
      <c r="B2" s="36" t="s">
        <v>15</v>
      </c>
      <c r="C2" s="38"/>
      <c r="D2" s="38"/>
      <c r="E2" s="38"/>
      <c r="F2" s="38"/>
      <c r="G2" s="38"/>
      <c r="H2" s="38"/>
      <c r="I2" s="38"/>
      <c r="J2" s="38"/>
      <c r="K2" s="37"/>
    </row>
    <row r="3" spans="1:14">
      <c r="B3" s="103" t="s">
        <v>61</v>
      </c>
      <c r="C3" s="104"/>
      <c r="D3" s="105"/>
      <c r="E3" s="105"/>
      <c r="F3" s="105"/>
      <c r="G3" s="105"/>
      <c r="H3" s="105"/>
      <c r="I3" s="105"/>
      <c r="J3" s="105"/>
      <c r="K3" s="106"/>
    </row>
    <row r="4" spans="1:14" ht="34.5">
      <c r="B4" s="39"/>
      <c r="C4" s="40" t="str">
        <f>+'(1) Consolidated Q'!C3</f>
        <v>1Q 18</v>
      </c>
      <c r="D4" s="40" t="s">
        <v>17</v>
      </c>
      <c r="E4"/>
      <c r="F4" s="40" t="str">
        <f>+'(1) Consolidated Q'!F3</f>
        <v>1Q 17</v>
      </c>
      <c r="G4" s="40" t="s">
        <v>17</v>
      </c>
      <c r="H4"/>
      <c r="I4" s="41" t="s">
        <v>19</v>
      </c>
      <c r="J4"/>
      <c r="K4" s="41" t="s">
        <v>62</v>
      </c>
    </row>
    <row r="5" spans="1:14" ht="16.5" customHeight="1">
      <c r="B5" s="42" t="s">
        <v>21</v>
      </c>
      <c r="C5" s="43">
        <v>2674.0212293392701</v>
      </c>
      <c r="D5" s="107"/>
      <c r="E5" s="46"/>
      <c r="F5" s="43">
        <v>2680.4</v>
      </c>
      <c r="G5" s="107"/>
      <c r="H5" s="46"/>
      <c r="I5" s="108">
        <v>-2.3797831147328585E-3</v>
      </c>
      <c r="J5" s="46"/>
      <c r="K5" s="47">
        <v>-2.3732250909643815E-3</v>
      </c>
    </row>
    <row r="6" spans="1:14" ht="16.5" customHeight="1">
      <c r="B6" s="42" t="s">
        <v>63</v>
      </c>
      <c r="C6" s="43">
        <v>474.87050378999999</v>
      </c>
      <c r="D6" s="107"/>
      <c r="E6" s="109"/>
      <c r="F6" s="43">
        <v>472.9</v>
      </c>
      <c r="G6" s="107"/>
      <c r="H6" s="46"/>
      <c r="I6" s="108">
        <v>4.1668508987100505E-3</v>
      </c>
      <c r="J6" s="46"/>
      <c r="K6" s="47">
        <v>4.0095355712193026E-3</v>
      </c>
    </row>
    <row r="7" spans="1:14" ht="16.5" customHeight="1">
      <c r="B7" s="39" t="s">
        <v>64</v>
      </c>
      <c r="C7" s="48">
        <v>46.893938665923457</v>
      </c>
      <c r="D7" s="52"/>
      <c r="E7" s="49"/>
      <c r="F7" s="48">
        <v>45.369445070708956</v>
      </c>
      <c r="G7" s="52"/>
      <c r="H7"/>
      <c r="I7" s="64">
        <v>3.3601768609656801E-2</v>
      </c>
      <c r="J7"/>
      <c r="K7" s="50"/>
    </row>
    <row r="8" spans="1:14" ht="16.5" customHeight="1" outlineLevel="1">
      <c r="A8" s="32">
        <v>5</v>
      </c>
      <c r="B8" s="35" t="s">
        <v>24</v>
      </c>
      <c r="C8" s="44">
        <v>22268.548278984432</v>
      </c>
      <c r="D8" s="52"/>
      <c r="E8"/>
      <c r="F8" s="44">
        <v>21458.572328342219</v>
      </c>
      <c r="G8" s="52"/>
      <c r="H8"/>
      <c r="I8" s="58"/>
      <c r="J8"/>
      <c r="K8" s="53"/>
    </row>
    <row r="9" spans="1:14" ht="16.5" customHeight="1" outlineLevel="1">
      <c r="A9" s="32">
        <f>+A8+1</f>
        <v>6</v>
      </c>
      <c r="B9" s="39" t="s">
        <v>25</v>
      </c>
      <c r="C9" s="54">
        <v>8.8998148599999993</v>
      </c>
      <c r="D9" s="52"/>
      <c r="E9"/>
      <c r="F9" s="54">
        <v>13.888779052260361</v>
      </c>
      <c r="G9" s="52"/>
      <c r="H9"/>
      <c r="I9" s="64"/>
      <c r="J9"/>
      <c r="K9" s="50"/>
    </row>
    <row r="10" spans="1:14" ht="16.5" customHeight="1">
      <c r="A10" s="32">
        <f t="shared" ref="A10:A16" si="0">+A9+1</f>
        <v>7</v>
      </c>
      <c r="B10" s="42" t="s">
        <v>65</v>
      </c>
      <c r="C10" s="55">
        <v>22277.448093844432</v>
      </c>
      <c r="D10" s="56">
        <v>1</v>
      </c>
      <c r="E10" s="46"/>
      <c r="F10" s="55">
        <v>21472.46110739448</v>
      </c>
      <c r="G10" s="56">
        <v>1</v>
      </c>
      <c r="H10" s="46"/>
      <c r="I10" s="108">
        <v>3.7489274397741967E-2</v>
      </c>
      <c r="J10" s="46"/>
      <c r="K10" s="47">
        <v>5.1965915830642695E-2</v>
      </c>
    </row>
    <row r="11" spans="1:14" ht="16.5" customHeight="1" outlineLevel="1">
      <c r="A11" s="32">
        <f t="shared" si="0"/>
        <v>8</v>
      </c>
      <c r="B11" s="35" t="s">
        <v>27</v>
      </c>
      <c r="C11" s="44">
        <v>11793.608179429559</v>
      </c>
      <c r="D11" s="58">
        <v>0.52939673026051381</v>
      </c>
      <c r="E11"/>
      <c r="F11" s="44">
        <v>11047.069244089593</v>
      </c>
      <c r="G11" s="58">
        <v>0.51447615570649741</v>
      </c>
      <c r="H11"/>
      <c r="I11" s="58"/>
      <c r="J11"/>
      <c r="K11" s="53"/>
    </row>
    <row r="12" spans="1:14" ht="16.5" customHeight="1">
      <c r="A12" s="32">
        <f t="shared" si="0"/>
        <v>9</v>
      </c>
      <c r="B12" s="59" t="s">
        <v>6</v>
      </c>
      <c r="C12" s="60">
        <v>10483.839914414873</v>
      </c>
      <c r="D12" s="61">
        <v>0.47060326973948619</v>
      </c>
      <c r="E12" s="46"/>
      <c r="F12" s="60">
        <v>10425.391863304887</v>
      </c>
      <c r="G12" s="61">
        <v>0.48552384429350254</v>
      </c>
      <c r="H12" s="46"/>
      <c r="I12" s="61">
        <v>5.6063169496496368E-3</v>
      </c>
      <c r="J12" s="46"/>
      <c r="K12" s="62">
        <v>1.8793024712648432E-2</v>
      </c>
    </row>
    <row r="13" spans="1:14" ht="16.5" customHeight="1">
      <c r="A13" s="32">
        <f t="shared" si="0"/>
        <v>10</v>
      </c>
      <c r="B13" s="35" t="s">
        <v>28</v>
      </c>
      <c r="C13" s="44">
        <v>7866.3327860339778</v>
      </c>
      <c r="D13" s="58">
        <v>0.35310744538139244</v>
      </c>
      <c r="E13"/>
      <c r="F13" s="44">
        <v>7509.3760248635444</v>
      </c>
      <c r="G13" s="58">
        <v>0.34972125399624254</v>
      </c>
      <c r="H13"/>
      <c r="I13" s="58"/>
      <c r="J13"/>
      <c r="K13" s="53"/>
      <c r="N13" s="110"/>
    </row>
    <row r="14" spans="1:14" ht="16.5" customHeight="1">
      <c r="A14" s="32">
        <f t="shared" si="0"/>
        <v>11</v>
      </c>
      <c r="B14" s="35" t="s">
        <v>29</v>
      </c>
      <c r="C14" s="44">
        <v>-103.4991097323808</v>
      </c>
      <c r="D14" s="58">
        <v>-4.6459140785061036E-3</v>
      </c>
      <c r="E14"/>
      <c r="F14" s="44">
        <v>-79.484212072845722</v>
      </c>
      <c r="G14" s="58">
        <v>-3.7016815014965245E-3</v>
      </c>
      <c r="H14"/>
      <c r="I14" s="58"/>
      <c r="J14"/>
      <c r="K14" s="51"/>
    </row>
    <row r="15" spans="1:14" ht="16.5" customHeight="1">
      <c r="A15" s="32">
        <f t="shared" si="0"/>
        <v>12</v>
      </c>
      <c r="B15" s="39" t="s">
        <v>66</v>
      </c>
      <c r="C15" s="54">
        <v>58.959226999999998</v>
      </c>
      <c r="D15" s="64">
        <v>2.6465880091665998E-3</v>
      </c>
      <c r="E15" s="65"/>
      <c r="F15" s="54">
        <v>4.1005198099999998</v>
      </c>
      <c r="G15" s="64">
        <v>1.9096645649938572E-4</v>
      </c>
      <c r="H15"/>
      <c r="I15" s="64"/>
      <c r="J15"/>
      <c r="K15" s="50"/>
    </row>
    <row r="16" spans="1:14" ht="16.5" customHeight="1">
      <c r="A16" s="32">
        <f t="shared" si="0"/>
        <v>13</v>
      </c>
      <c r="B16" s="59" t="s">
        <v>67</v>
      </c>
      <c r="C16" s="60">
        <v>2662.0470111132763</v>
      </c>
      <c r="D16" s="61">
        <v>0.11949515042743324</v>
      </c>
      <c r="E16" s="111"/>
      <c r="F16" s="60">
        <v>2991.3995307041878</v>
      </c>
      <c r="G16" s="61">
        <v>0.13931330534225714</v>
      </c>
      <c r="H16"/>
      <c r="I16" s="61">
        <v>-0.11009980987507229</v>
      </c>
      <c r="J16" s="46"/>
      <c r="K16" s="62">
        <v>-0.10529958755476287</v>
      </c>
      <c r="M16" s="44"/>
      <c r="N16" s="110"/>
    </row>
    <row r="17" spans="1:23" ht="16.5" customHeight="1">
      <c r="A17" s="32">
        <v>32</v>
      </c>
      <c r="B17" s="35" t="s">
        <v>68</v>
      </c>
      <c r="C17" s="44">
        <v>1434.2299561792279</v>
      </c>
      <c r="D17" s="58">
        <v>6.4380352279915107E-2</v>
      </c>
      <c r="E17"/>
      <c r="F17" s="44">
        <v>1245.1379881073899</v>
      </c>
      <c r="G17" s="58">
        <v>5.7987669968516148E-2</v>
      </c>
      <c r="H17"/>
      <c r="I17" s="58"/>
      <c r="J17"/>
      <c r="K17" s="53"/>
    </row>
    <row r="18" spans="1:23" ht="16.5" customHeight="1">
      <c r="A18" s="32">
        <f>+'(1) Consolidated Q'!A33</f>
        <v>31</v>
      </c>
      <c r="B18" s="59" t="s">
        <v>69</v>
      </c>
      <c r="C18" s="60">
        <v>4096.2769672925042</v>
      </c>
      <c r="D18" s="61">
        <v>0.18387550270734834</v>
      </c>
      <c r="E18" s="46"/>
      <c r="F18" s="60">
        <v>4236.5375188115777</v>
      </c>
      <c r="G18" s="61">
        <v>0.19730097531077329</v>
      </c>
      <c r="H18" s="46"/>
      <c r="I18" s="61">
        <v>-3.3107354979454828E-2</v>
      </c>
      <c r="J18" s="46"/>
      <c r="K18" s="62">
        <v>-1.7212368608479744E-2</v>
      </c>
    </row>
    <row r="19" spans="1:23" s="115" customFormat="1" ht="16.5" customHeight="1" outlineLevel="1" thickBot="1">
      <c r="A19" s="112"/>
      <c r="B19" s="113"/>
      <c r="C19" s="114"/>
      <c r="D19" s="38"/>
      <c r="E19" s="38"/>
      <c r="F19" s="38"/>
      <c r="G19" s="38"/>
      <c r="H19" s="38"/>
      <c r="I19" s="38"/>
      <c r="J19" s="38"/>
      <c r="K19" s="37"/>
    </row>
    <row r="20" spans="1:23" s="66" customFormat="1" ht="16.5" customHeight="1">
      <c r="A20" s="116"/>
      <c r="C20" s="117"/>
      <c r="K20" s="118"/>
    </row>
    <row r="21" spans="1:23" ht="15" customHeight="1">
      <c r="B21" s="119" t="s">
        <v>51</v>
      </c>
      <c r="C21" s="120"/>
      <c r="D21" s="120"/>
      <c r="E21" s="120"/>
      <c r="F21" s="120"/>
      <c r="G21" s="120"/>
      <c r="H21" s="120"/>
      <c r="I21" s="120"/>
      <c r="J21" s="120"/>
      <c r="K21" s="121"/>
      <c r="L21" s="122"/>
      <c r="M21" s="122"/>
      <c r="N21" s="122"/>
      <c r="O21" s="122"/>
      <c r="P21" s="122"/>
      <c r="Q21" s="122"/>
      <c r="R21" s="122"/>
      <c r="S21" s="122"/>
      <c r="T21" s="122"/>
      <c r="U21" s="122"/>
      <c r="V21" s="122"/>
      <c r="W21" s="122"/>
    </row>
    <row r="22" spans="1:23" ht="15" customHeight="1">
      <c r="B22" s="87" t="s">
        <v>70</v>
      </c>
      <c r="C22" s="120"/>
      <c r="D22" s="120"/>
      <c r="E22" s="120"/>
      <c r="F22" s="120"/>
      <c r="G22" s="120"/>
      <c r="H22" s="120"/>
      <c r="I22" s="120"/>
      <c r="J22" s="120"/>
      <c r="K22" s="121"/>
      <c r="L22" s="122"/>
      <c r="M22" s="122"/>
      <c r="N22" s="122"/>
      <c r="O22" s="122"/>
      <c r="P22" s="122"/>
      <c r="Q22" s="122"/>
      <c r="R22" s="122"/>
      <c r="S22" s="122"/>
      <c r="T22" s="122"/>
      <c r="U22" s="122"/>
      <c r="V22" s="122"/>
      <c r="W22" s="122"/>
    </row>
    <row r="23" spans="1:23" ht="17.25" customHeight="1">
      <c r="B23" s="228" t="s">
        <v>71</v>
      </c>
      <c r="C23" s="228"/>
      <c r="D23" s="228"/>
      <c r="E23" s="228"/>
      <c r="F23" s="228"/>
      <c r="G23" s="228"/>
      <c r="H23" s="228"/>
      <c r="I23" s="228"/>
      <c r="J23" s="123"/>
      <c r="K23" s="123"/>
      <c r="L23" s="122"/>
      <c r="M23" s="122"/>
      <c r="N23" s="122"/>
      <c r="O23" s="122"/>
      <c r="P23" s="122"/>
      <c r="Q23" s="122"/>
      <c r="R23" s="122"/>
      <c r="S23" s="122"/>
      <c r="T23" s="122"/>
      <c r="U23" s="122"/>
      <c r="V23" s="122"/>
      <c r="W23" s="122"/>
    </row>
    <row r="24" spans="1:23" ht="15" customHeight="1">
      <c r="B24" s="123" t="s">
        <v>72</v>
      </c>
      <c r="C24" s="120"/>
      <c r="D24" s="120"/>
      <c r="E24" s="120"/>
      <c r="F24" s="120"/>
      <c r="G24" s="120"/>
      <c r="H24" s="120"/>
      <c r="I24" s="120"/>
      <c r="J24" s="120"/>
      <c r="K24" s="121"/>
      <c r="L24" s="122"/>
      <c r="M24" s="122"/>
      <c r="N24" s="122"/>
      <c r="O24" s="122"/>
      <c r="P24" s="122"/>
      <c r="Q24" s="122"/>
      <c r="R24" s="122"/>
      <c r="S24" s="122"/>
      <c r="T24" s="122"/>
      <c r="U24" s="122"/>
      <c r="V24" s="122"/>
      <c r="W24" s="122"/>
    </row>
    <row r="25" spans="1:23" ht="13.5" customHeight="1">
      <c r="B25" s="123" t="s">
        <v>73</v>
      </c>
      <c r="C25" s="92"/>
      <c r="D25" s="92"/>
      <c r="E25" s="92"/>
      <c r="F25" s="92"/>
      <c r="G25" s="92"/>
      <c r="H25" s="92"/>
      <c r="I25" s="92"/>
      <c r="J25" s="92"/>
      <c r="K25" s="91"/>
      <c r="L25" s="122"/>
      <c r="M25" s="122"/>
      <c r="N25" s="122"/>
      <c r="O25" s="122"/>
      <c r="P25" s="122"/>
      <c r="Q25" s="122"/>
      <c r="R25" s="122"/>
      <c r="S25" s="122"/>
      <c r="T25" s="122"/>
      <c r="U25" s="122"/>
      <c r="V25" s="122"/>
      <c r="W25" s="122"/>
    </row>
    <row r="26" spans="1:23" ht="46.5" customHeight="1">
      <c r="B26" s="226" t="s">
        <v>74</v>
      </c>
      <c r="C26" s="226"/>
      <c r="D26" s="226"/>
      <c r="E26" s="226"/>
      <c r="F26" s="226"/>
      <c r="G26" s="226"/>
      <c r="H26" s="226"/>
      <c r="I26" s="226"/>
      <c r="J26" s="226"/>
      <c r="K26" s="226"/>
      <c r="L26" s="122"/>
      <c r="M26" s="122"/>
      <c r="N26" s="122"/>
      <c r="O26" s="122"/>
      <c r="P26" s="122"/>
      <c r="Q26" s="122"/>
      <c r="R26" s="122"/>
      <c r="S26" s="122"/>
      <c r="T26" s="122"/>
      <c r="U26" s="122"/>
      <c r="V26" s="122"/>
      <c r="W26" s="122"/>
    </row>
    <row r="27" spans="1:23" ht="16.5" customHeight="1">
      <c r="B27" s="229"/>
      <c r="C27" s="229"/>
      <c r="D27" s="229"/>
      <c r="E27" s="229"/>
      <c r="F27" s="229"/>
      <c r="G27" s="229"/>
      <c r="H27" s="229"/>
      <c r="I27" s="229"/>
      <c r="J27" s="229"/>
      <c r="K27" s="229"/>
      <c r="L27" s="122"/>
      <c r="M27" s="122"/>
      <c r="N27" s="122"/>
      <c r="O27" s="122"/>
      <c r="P27" s="122"/>
      <c r="Q27" s="122"/>
      <c r="R27" s="122"/>
      <c r="S27" s="122"/>
      <c r="T27" s="122"/>
      <c r="U27" s="122"/>
      <c r="V27" s="122"/>
      <c r="W27" s="122"/>
    </row>
    <row r="28" spans="1:23" ht="16.5" customHeight="1">
      <c r="B28" s="229"/>
      <c r="C28" s="229"/>
      <c r="D28" s="229"/>
      <c r="E28" s="229"/>
      <c r="F28" s="229"/>
      <c r="G28" s="229"/>
      <c r="H28" s="229"/>
      <c r="I28" s="229"/>
      <c r="J28" s="229"/>
      <c r="K28" s="229"/>
      <c r="L28" s="122"/>
      <c r="M28" s="122"/>
      <c r="N28" s="122"/>
      <c r="O28" s="122"/>
      <c r="P28" s="122"/>
      <c r="Q28" s="122"/>
      <c r="R28" s="122"/>
      <c r="S28" s="122"/>
      <c r="T28" s="122"/>
      <c r="U28" s="122"/>
      <c r="V28" s="122"/>
      <c r="W28" s="122"/>
    </row>
  </sheetData>
  <mergeCells count="3">
    <mergeCell ref="B23:I23"/>
    <mergeCell ref="B26:K26"/>
    <mergeCell ref="B27:K28"/>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3073"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3073"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FFFF00"/>
    <pageSetUpPr fitToPage="1"/>
  </sheetPr>
  <dimension ref="A1:W29"/>
  <sheetViews>
    <sheetView showGridLines="0" zoomScale="80" zoomScaleNormal="80" workbookViewId="0">
      <pane xSplit="2" ySplit="4" topLeftCell="C5" activePane="bottomRight" state="frozen"/>
      <selection pane="topRight"/>
      <selection pane="bottomLeft"/>
      <selection pane="bottomRight" activeCell="A5" sqref="A5:XFD17"/>
    </sheetView>
  </sheetViews>
  <sheetFormatPr baseColWidth="10" defaultColWidth="11.42578125" defaultRowHeight="16.5" outlineLevelRow="1"/>
  <cols>
    <col min="1" max="1" width="29" style="102" hidden="1" customWidth="1"/>
    <col min="2" max="2" width="50.85546875" style="35" customWidth="1"/>
    <col min="3" max="3" width="12.5703125" style="35" bestFit="1" customWidth="1"/>
    <col min="4" max="4" width="9.85546875" style="35" bestFit="1" customWidth="1"/>
    <col min="5" max="5" width="1.7109375" style="35" customWidth="1"/>
    <col min="6" max="6" width="12.5703125" style="35" bestFit="1" customWidth="1"/>
    <col min="7" max="7" width="11.42578125" style="35" customWidth="1"/>
    <col min="8" max="8" width="1.7109375" style="35" customWidth="1"/>
    <col min="9" max="9" width="11.42578125" style="35" customWidth="1"/>
    <col min="10" max="10" width="1.7109375" style="35" customWidth="1"/>
    <col min="11" max="11" width="13.7109375" style="34" customWidth="1"/>
    <col min="12" max="12" width="4.5703125" style="35" customWidth="1"/>
    <col min="13" max="24" width="11.42578125" style="35" customWidth="1"/>
    <col min="25" max="16384" width="11.42578125" style="35"/>
  </cols>
  <sheetData>
    <row r="1" spans="1:18" ht="18.75">
      <c r="A1" s="32" t="s">
        <v>59</v>
      </c>
      <c r="B1" s="33" t="s">
        <v>75</v>
      </c>
    </row>
    <row r="2" spans="1:18" ht="17.25" thickBot="1">
      <c r="B2" s="36" t="s">
        <v>15</v>
      </c>
      <c r="C2" s="38"/>
      <c r="D2" s="38"/>
      <c r="E2" s="38"/>
      <c r="F2" s="38"/>
      <c r="G2" s="38"/>
      <c r="H2" s="38"/>
      <c r="I2" s="38"/>
      <c r="J2" s="38"/>
      <c r="K2" s="37"/>
    </row>
    <row r="3" spans="1:18">
      <c r="B3" s="103" t="s">
        <v>61</v>
      </c>
      <c r="C3" s="104"/>
      <c r="D3" s="105"/>
      <c r="E3" s="105"/>
      <c r="F3" s="105"/>
      <c r="G3" s="105"/>
      <c r="H3" s="105"/>
      <c r="I3" s="105"/>
      <c r="J3" s="105"/>
      <c r="K3" s="106"/>
    </row>
    <row r="4" spans="1:18" ht="34.5">
      <c r="B4" s="39"/>
      <c r="C4" s="40" t="str">
        <f>+'(3) Division MX-CAM '!C4</f>
        <v>1Q 18</v>
      </c>
      <c r="D4" s="40" t="s">
        <v>17</v>
      </c>
      <c r="E4"/>
      <c r="F4" s="40" t="str">
        <f>+'(3) Division MX-CAM '!F4</f>
        <v>1Q 17</v>
      </c>
      <c r="G4" s="40" t="s">
        <v>17</v>
      </c>
      <c r="H4"/>
      <c r="I4" s="41" t="s">
        <v>19</v>
      </c>
      <c r="J4"/>
      <c r="K4" s="41" t="s">
        <v>76</v>
      </c>
    </row>
    <row r="5" spans="1:18" ht="16.5" customHeight="1">
      <c r="B5" s="42" t="s">
        <v>21</v>
      </c>
      <c r="C5" s="43">
        <v>2011.4564243169989</v>
      </c>
      <c r="D5" s="107"/>
      <c r="E5" s="46"/>
      <c r="F5" s="43">
        <f>+'1Q18'!L33</f>
        <v>2016.7213776971043</v>
      </c>
      <c r="G5" s="107"/>
      <c r="H5" s="46"/>
      <c r="I5" s="108">
        <v>-2.6000771969063585E-3</v>
      </c>
      <c r="J5" s="46"/>
      <c r="K5" s="47">
        <v>4.3958623034329181E-2</v>
      </c>
    </row>
    <row r="6" spans="1:18" ht="16.5" customHeight="1">
      <c r="B6" s="42" t="s">
        <v>22</v>
      </c>
      <c r="C6" s="43">
        <v>313.02574417771547</v>
      </c>
      <c r="D6" s="107"/>
      <c r="E6" s="109"/>
      <c r="F6" s="43">
        <f>+'1Q18'!L15</f>
        <v>316.10027707777664</v>
      </c>
      <c r="G6" s="107"/>
      <c r="H6" s="46"/>
      <c r="I6" s="108">
        <v>-9.7255799502833362E-3</v>
      </c>
      <c r="J6" s="46"/>
      <c r="K6" s="47">
        <v>3.1529461842948914E-2</v>
      </c>
    </row>
    <row r="7" spans="1:18" ht="16.5" customHeight="1">
      <c r="B7" s="39" t="s">
        <v>23</v>
      </c>
      <c r="C7" s="48">
        <v>57.983612886898115</v>
      </c>
      <c r="D7" s="52"/>
      <c r="E7" s="49"/>
      <c r="F7" s="48">
        <v>71.75489141114663</v>
      </c>
      <c r="G7" s="52"/>
      <c r="H7"/>
      <c r="I7" s="64">
        <f>+C7/F7-1</f>
        <v>-0.19192111162625547</v>
      </c>
      <c r="J7"/>
      <c r="K7" s="50"/>
    </row>
    <row r="8" spans="1:18" ht="16.5" customHeight="1" outlineLevel="1">
      <c r="A8" s="32">
        <v>5</v>
      </c>
      <c r="B8" s="35" t="s">
        <v>24</v>
      </c>
      <c r="C8" s="44">
        <v>21736.852635634979</v>
      </c>
      <c r="D8" s="52"/>
      <c r="E8"/>
      <c r="F8" s="44">
        <v>26202.100798183292</v>
      </c>
      <c r="G8" s="52"/>
      <c r="H8"/>
      <c r="I8" s="58"/>
      <c r="J8"/>
      <c r="K8" s="53"/>
    </row>
    <row r="9" spans="1:18" ht="16.5" customHeight="1" outlineLevel="1">
      <c r="A9" s="32">
        <f>+A8+1</f>
        <v>6</v>
      </c>
      <c r="B9" s="39" t="s">
        <v>25</v>
      </c>
      <c r="C9" s="54">
        <v>108.0196448543599</v>
      </c>
      <c r="D9" s="52"/>
      <c r="E9"/>
      <c r="F9" s="54">
        <v>81.697779111807904</v>
      </c>
      <c r="G9" s="52"/>
      <c r="H9"/>
      <c r="I9" s="64"/>
      <c r="J9"/>
      <c r="K9" s="50"/>
    </row>
    <row r="10" spans="1:18" ht="16.5" customHeight="1">
      <c r="A10" s="32">
        <f t="shared" ref="A10:A16" si="0">+A9+1</f>
        <v>7</v>
      </c>
      <c r="B10" s="42" t="s">
        <v>26</v>
      </c>
      <c r="C10" s="55">
        <v>21844.872280489337</v>
      </c>
      <c r="D10" s="56">
        <v>1</v>
      </c>
      <c r="E10" s="46"/>
      <c r="F10" s="55">
        <v>26283.7985772951</v>
      </c>
      <c r="G10" s="56">
        <v>1</v>
      </c>
      <c r="H10" s="46"/>
      <c r="I10" s="108">
        <v>-0.16888450441254976</v>
      </c>
      <c r="J10" s="46"/>
      <c r="K10" s="47">
        <v>6.6808683293375859E-2</v>
      </c>
    </row>
    <row r="11" spans="1:18" ht="16.5" customHeight="1" outlineLevel="1">
      <c r="A11" s="32">
        <f t="shared" si="0"/>
        <v>8</v>
      </c>
      <c r="B11" s="35" t="s">
        <v>27</v>
      </c>
      <c r="C11" s="44">
        <v>12113.358888354242</v>
      </c>
      <c r="D11" s="58">
        <v>0.5545172676140222</v>
      </c>
      <c r="E11"/>
      <c r="F11" s="44">
        <v>15855.292541292976</v>
      </c>
      <c r="G11" s="58">
        <v>0.60323444096810852</v>
      </c>
      <c r="H11"/>
      <c r="I11" s="58"/>
      <c r="J11"/>
      <c r="K11" s="53"/>
    </row>
    <row r="12" spans="1:18" ht="16.5" customHeight="1">
      <c r="A12" s="32">
        <f t="shared" si="0"/>
        <v>9</v>
      </c>
      <c r="B12" s="59" t="s">
        <v>6</v>
      </c>
      <c r="C12" s="60">
        <v>9731.5133921350971</v>
      </c>
      <c r="D12" s="61">
        <v>0.44548273238597785</v>
      </c>
      <c r="E12" s="46"/>
      <c r="F12" s="60">
        <v>10428.506036002123</v>
      </c>
      <c r="G12" s="61">
        <v>0.39676555903189148</v>
      </c>
      <c r="H12" s="46"/>
      <c r="I12" s="61">
        <v>-6.6835330148039662E-2</v>
      </c>
      <c r="J12" s="46"/>
      <c r="K12" s="62">
        <v>0.16225711352453809</v>
      </c>
      <c r="N12" s="124"/>
      <c r="P12" s="124"/>
      <c r="Q12" s="124"/>
      <c r="R12" s="124"/>
    </row>
    <row r="13" spans="1:18" ht="16.5" customHeight="1">
      <c r="A13" s="32">
        <f t="shared" si="0"/>
        <v>10</v>
      </c>
      <c r="B13" s="35" t="s">
        <v>28</v>
      </c>
      <c r="C13" s="44">
        <v>6503.7714693718117</v>
      </c>
      <c r="D13" s="58">
        <v>0.29772531447485873</v>
      </c>
      <c r="E13"/>
      <c r="F13" s="44">
        <v>7931.8832845920924</v>
      </c>
      <c r="G13" s="58">
        <v>0.30177842298045693</v>
      </c>
      <c r="H13"/>
      <c r="I13" s="58"/>
      <c r="J13"/>
      <c r="K13" s="53"/>
    </row>
    <row r="14" spans="1:18" ht="16.5" customHeight="1">
      <c r="A14" s="32">
        <f t="shared" si="0"/>
        <v>11</v>
      </c>
      <c r="B14" s="66" t="s">
        <v>29</v>
      </c>
      <c r="C14" s="44">
        <v>134.79230727496142</v>
      </c>
      <c r="D14" s="58">
        <v>6.1704323808453049E-3</v>
      </c>
      <c r="E14"/>
      <c r="F14" s="44">
        <v>-323.21804657861225</v>
      </c>
      <c r="G14" s="58">
        <v>-1.229723495361967E-2</v>
      </c>
      <c r="H14"/>
      <c r="I14" s="58"/>
      <c r="J14"/>
      <c r="K14" s="51"/>
    </row>
    <row r="15" spans="1:18" ht="16.5" customHeight="1">
      <c r="A15" s="32">
        <f t="shared" si="0"/>
        <v>12</v>
      </c>
      <c r="B15" s="39" t="s">
        <v>77</v>
      </c>
      <c r="C15" s="54">
        <v>-10.309313529555201</v>
      </c>
      <c r="D15" s="64">
        <v>-4.7193288187649072E-4</v>
      </c>
      <c r="E15" s="65"/>
      <c r="F15" s="54">
        <v>-49.720860712555201</v>
      </c>
      <c r="G15" s="64">
        <v>-1.8916923505686079E-3</v>
      </c>
      <c r="H15"/>
      <c r="I15" s="64"/>
      <c r="J15"/>
      <c r="K15" s="50"/>
    </row>
    <row r="16" spans="1:18" ht="16.5" customHeight="1">
      <c r="A16" s="32">
        <f t="shared" si="0"/>
        <v>13</v>
      </c>
      <c r="B16" s="59" t="s">
        <v>32</v>
      </c>
      <c r="C16" s="60">
        <v>3103.2589290178789</v>
      </c>
      <c r="D16" s="61">
        <v>0.14205891841215032</v>
      </c>
      <c r="E16" s="111"/>
      <c r="F16" s="60">
        <v>2869.5616587011982</v>
      </c>
      <c r="G16" s="61">
        <v>0.1091760633556228</v>
      </c>
      <c r="H16"/>
      <c r="I16" s="61">
        <v>8.1440058835486218E-2</v>
      </c>
      <c r="J16" s="46"/>
      <c r="K16" s="62">
        <v>0.11670165097946628</v>
      </c>
    </row>
    <row r="17" spans="1:23" ht="16.5" customHeight="1">
      <c r="A17" s="32">
        <v>32</v>
      </c>
      <c r="B17" s="35" t="s">
        <v>68</v>
      </c>
      <c r="C17" s="44">
        <v>964.95750860560781</v>
      </c>
      <c r="D17" s="58">
        <v>4.4173181523586014E-2</v>
      </c>
      <c r="E17"/>
      <c r="F17" s="44">
        <v>1847.750538638993</v>
      </c>
      <c r="G17" s="58">
        <v>7.0299980925707869E-2</v>
      </c>
      <c r="H17"/>
      <c r="I17" s="58"/>
      <c r="J17"/>
      <c r="K17" s="53"/>
    </row>
    <row r="18" spans="1:23" ht="16.5" customHeight="1">
      <c r="A18" s="32">
        <f>+'(1) Consolidated Q'!A33</f>
        <v>31</v>
      </c>
      <c r="B18" s="59" t="s">
        <v>78</v>
      </c>
      <c r="C18" s="60">
        <v>4068.2164376234869</v>
      </c>
      <c r="D18" s="61">
        <v>0.18623209993573633</v>
      </c>
      <c r="E18" s="46"/>
      <c r="F18" s="60">
        <v>4717.3121973401912</v>
      </c>
      <c r="G18" s="61">
        <v>0.17947604428133065</v>
      </c>
      <c r="H18" s="46"/>
      <c r="I18" s="61">
        <v>-0.13759864358409235</v>
      </c>
      <c r="J18" s="46"/>
      <c r="K18" s="62">
        <v>0.12294587570419768</v>
      </c>
    </row>
    <row r="19" spans="1:23" s="115" customFormat="1" ht="16.5" customHeight="1" outlineLevel="1" thickBot="1">
      <c r="A19" s="112"/>
      <c r="B19" s="113"/>
      <c r="C19" s="114"/>
      <c r="D19" s="38"/>
      <c r="E19" s="38"/>
      <c r="F19" s="38"/>
      <c r="G19" s="38"/>
      <c r="H19" s="38"/>
      <c r="I19" s="38"/>
      <c r="J19" s="38"/>
      <c r="K19" s="37"/>
    </row>
    <row r="20" spans="1:23" s="66" customFormat="1" ht="16.5" customHeight="1">
      <c r="A20" s="116"/>
      <c r="C20" s="117"/>
      <c r="K20" s="118"/>
    </row>
    <row r="21" spans="1:23" ht="15" customHeight="1">
      <c r="B21" s="125" t="s">
        <v>51</v>
      </c>
      <c r="C21" s="126"/>
      <c r="D21" s="126"/>
      <c r="E21" s="127"/>
      <c r="F21" s="126"/>
      <c r="G21" s="126"/>
      <c r="H21" s="127"/>
      <c r="I21" s="126"/>
      <c r="J21" s="127"/>
      <c r="K21" s="126"/>
      <c r="L21" s="122"/>
      <c r="M21" s="122"/>
      <c r="N21" s="122"/>
      <c r="O21" s="122"/>
      <c r="P21" s="122"/>
      <c r="Q21" s="122"/>
      <c r="R21" s="122"/>
      <c r="S21" s="122"/>
      <c r="T21" s="122"/>
      <c r="U21" s="122"/>
      <c r="V21" s="122"/>
      <c r="W21" s="122"/>
    </row>
    <row r="22" spans="1:23" ht="15" customHeight="1">
      <c r="B22" s="125" t="s">
        <v>52</v>
      </c>
      <c r="C22" s="126"/>
      <c r="D22" s="126"/>
      <c r="E22" s="127"/>
      <c r="F22" s="126"/>
      <c r="G22" s="126"/>
      <c r="H22" s="127"/>
      <c r="I22" s="126"/>
      <c r="J22" s="127"/>
      <c r="K22" s="126"/>
      <c r="L22" s="122"/>
      <c r="M22" s="122"/>
      <c r="N22" s="122"/>
      <c r="O22" s="122"/>
      <c r="P22" s="122"/>
      <c r="Q22" s="122"/>
      <c r="R22" s="122"/>
      <c r="S22" s="122"/>
      <c r="T22" s="122"/>
      <c r="U22" s="122"/>
      <c r="V22" s="122"/>
      <c r="W22" s="122"/>
    </row>
    <row r="23" spans="1:23" ht="51.75" customHeight="1">
      <c r="B23" s="230" t="s">
        <v>79</v>
      </c>
      <c r="C23" s="230"/>
      <c r="D23" s="230"/>
      <c r="E23" s="230"/>
      <c r="F23" s="230"/>
      <c r="G23" s="230"/>
      <c r="H23" s="230"/>
      <c r="I23" s="230"/>
      <c r="J23" s="230"/>
      <c r="K23" s="230"/>
      <c r="L23" s="122"/>
      <c r="M23" s="122"/>
      <c r="N23" s="122"/>
      <c r="O23" s="122"/>
      <c r="P23" s="122"/>
      <c r="Q23" s="122"/>
      <c r="R23" s="122"/>
      <c r="S23" s="122"/>
      <c r="T23" s="122"/>
      <c r="U23" s="122"/>
      <c r="V23" s="122"/>
      <c r="W23" s="122"/>
    </row>
    <row r="24" spans="1:23" ht="17.25" customHeight="1">
      <c r="B24" s="128" t="s">
        <v>80</v>
      </c>
      <c r="C24" s="126"/>
      <c r="D24" s="126"/>
      <c r="E24" s="127"/>
      <c r="F24" s="126"/>
      <c r="G24" s="126"/>
      <c r="H24" s="127"/>
      <c r="I24" s="126"/>
      <c r="J24" s="127"/>
      <c r="K24" s="126"/>
      <c r="L24" s="122"/>
      <c r="M24" s="122"/>
      <c r="N24" s="122"/>
      <c r="O24" s="122"/>
      <c r="P24" s="122"/>
      <c r="Q24" s="122"/>
      <c r="R24" s="122"/>
      <c r="S24" s="122"/>
      <c r="T24" s="122"/>
      <c r="U24" s="122"/>
      <c r="V24" s="122"/>
      <c r="W24" s="122"/>
    </row>
    <row r="25" spans="1:23" ht="15" customHeight="1">
      <c r="B25" s="128" t="s">
        <v>55</v>
      </c>
      <c r="C25" s="126"/>
      <c r="D25" s="126"/>
      <c r="E25" s="127"/>
      <c r="F25" s="126"/>
      <c r="G25" s="126"/>
      <c r="H25" s="127"/>
      <c r="I25" s="126"/>
      <c r="J25" s="127"/>
      <c r="K25" s="126"/>
      <c r="L25" s="122"/>
      <c r="M25" s="122"/>
      <c r="N25" s="122"/>
      <c r="O25" s="122"/>
      <c r="P25" s="122"/>
      <c r="Q25" s="122"/>
      <c r="R25" s="122"/>
      <c r="S25" s="122"/>
      <c r="T25" s="122"/>
      <c r="U25" s="122"/>
      <c r="V25" s="122"/>
      <c r="W25" s="122"/>
    </row>
    <row r="26" spans="1:23" ht="13.5" customHeight="1">
      <c r="B26" s="123" t="s">
        <v>81</v>
      </c>
      <c r="C26" s="126"/>
      <c r="D26" s="126"/>
      <c r="E26" s="127"/>
      <c r="F26" s="126"/>
      <c r="G26" s="126"/>
      <c r="H26" s="127"/>
      <c r="I26" s="126"/>
      <c r="J26" s="127"/>
      <c r="K26" s="126"/>
      <c r="L26" s="122"/>
      <c r="M26" s="122"/>
      <c r="N26" s="122"/>
      <c r="O26" s="122"/>
      <c r="P26" s="122"/>
      <c r="Q26" s="122"/>
      <c r="R26" s="122"/>
      <c r="S26" s="122"/>
      <c r="T26" s="122"/>
      <c r="U26" s="122"/>
      <c r="V26" s="122"/>
      <c r="W26" s="122"/>
    </row>
    <row r="27" spans="1:23" ht="42" customHeight="1">
      <c r="B27" s="226" t="s">
        <v>82</v>
      </c>
      <c r="C27" s="226"/>
      <c r="D27" s="226"/>
      <c r="E27" s="226"/>
      <c r="F27" s="226"/>
      <c r="G27" s="226"/>
      <c r="H27" s="226"/>
      <c r="I27" s="226"/>
      <c r="J27" s="226"/>
      <c r="K27" s="226"/>
      <c r="L27" s="122"/>
      <c r="M27" s="122"/>
      <c r="N27" s="122"/>
      <c r="O27" s="122"/>
      <c r="P27" s="122"/>
      <c r="Q27" s="122"/>
      <c r="R27" s="122"/>
      <c r="S27" s="122"/>
      <c r="T27" s="122"/>
      <c r="U27" s="122"/>
      <c r="V27" s="122"/>
      <c r="W27" s="122"/>
    </row>
    <row r="28" spans="1:23" ht="16.5" customHeight="1">
      <c r="B28" s="229"/>
      <c r="C28" s="229"/>
      <c r="D28" s="229"/>
      <c r="E28" s="229"/>
      <c r="F28" s="229"/>
      <c r="G28" s="229"/>
      <c r="H28" s="229"/>
      <c r="I28" s="229"/>
      <c r="J28" s="229"/>
      <c r="K28" s="229"/>
      <c r="L28" s="122"/>
      <c r="M28" s="122"/>
      <c r="N28" s="122"/>
      <c r="O28" s="122"/>
      <c r="P28" s="122"/>
      <c r="Q28" s="122"/>
      <c r="R28" s="122"/>
      <c r="S28" s="122"/>
      <c r="T28" s="122"/>
      <c r="U28" s="122"/>
      <c r="V28" s="122"/>
      <c r="W28" s="122"/>
    </row>
    <row r="29" spans="1:23" ht="16.5" customHeight="1">
      <c r="B29" s="229"/>
      <c r="C29" s="229"/>
      <c r="D29" s="229"/>
      <c r="E29" s="229"/>
      <c r="F29" s="229"/>
      <c r="G29" s="229"/>
      <c r="H29" s="229"/>
      <c r="I29" s="229"/>
      <c r="J29" s="229"/>
      <c r="K29" s="229"/>
      <c r="L29" s="122"/>
      <c r="M29" s="122"/>
      <c r="N29" s="122"/>
      <c r="O29" s="122"/>
      <c r="P29" s="122"/>
      <c r="Q29" s="122"/>
      <c r="R29" s="122"/>
      <c r="S29" s="122"/>
      <c r="T29" s="122"/>
      <c r="U29" s="122"/>
      <c r="V29" s="122"/>
      <c r="W29" s="122"/>
    </row>
  </sheetData>
  <mergeCells count="3">
    <mergeCell ref="B23:K23"/>
    <mergeCell ref="B27:K27"/>
    <mergeCell ref="B28:K29"/>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4097"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4097"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rgb="FFFFFF00"/>
    <pageSetUpPr fitToPage="1"/>
  </sheetPr>
  <dimension ref="A1:W25"/>
  <sheetViews>
    <sheetView showGridLines="0" zoomScale="80" zoomScaleNormal="80" workbookViewId="0">
      <pane xSplit="2" ySplit="4" topLeftCell="C14" activePane="bottomRight" state="frozen"/>
      <selection pane="topRight"/>
      <selection pane="bottomLeft"/>
      <selection pane="bottomRight" activeCell="B24" sqref="B24:K25"/>
    </sheetView>
  </sheetViews>
  <sheetFormatPr baseColWidth="10" defaultColWidth="11.42578125" defaultRowHeight="16.5" outlineLevelRow="1"/>
  <cols>
    <col min="1" max="1" width="29" style="102" hidden="1" customWidth="1"/>
    <col min="2" max="2" width="50.85546875" style="35" customWidth="1"/>
    <col min="3" max="3" width="12.5703125" style="35" bestFit="1" customWidth="1"/>
    <col min="4" max="4" width="9.85546875" style="35" bestFit="1" customWidth="1"/>
    <col min="5" max="5" width="1.7109375" style="35" customWidth="1"/>
    <col min="6" max="6" width="13.7109375" style="35" customWidth="1"/>
    <col min="7" max="7" width="11.42578125" style="35" customWidth="1"/>
    <col min="8" max="8" width="1.7109375" style="35" customWidth="1"/>
    <col min="9" max="9" width="13" style="35" customWidth="1"/>
    <col min="10" max="10" width="1.7109375" style="35" customWidth="1"/>
    <col min="11" max="11" width="13.7109375" style="34" customWidth="1"/>
    <col min="12" max="12" width="4.5703125" style="35" customWidth="1"/>
    <col min="13" max="24" width="11.42578125" style="35" customWidth="1"/>
    <col min="25" max="16384" width="11.42578125" style="35"/>
  </cols>
  <sheetData>
    <row r="1" spans="1:11" ht="18.75">
      <c r="A1" s="32" t="s">
        <v>59</v>
      </c>
      <c r="B1" s="33" t="s">
        <v>83</v>
      </c>
    </row>
    <row r="2" spans="1:11" ht="17.25" thickBot="1">
      <c r="B2" s="36" t="s">
        <v>15</v>
      </c>
      <c r="C2" s="38"/>
      <c r="D2" s="38"/>
      <c r="E2" s="38"/>
      <c r="F2" s="38"/>
      <c r="G2" s="38"/>
      <c r="H2" s="38"/>
      <c r="I2" s="38"/>
      <c r="J2" s="38"/>
      <c r="K2" s="37"/>
    </row>
    <row r="3" spans="1:11">
      <c r="B3" s="103" t="s">
        <v>61</v>
      </c>
      <c r="C3" s="104"/>
      <c r="D3" s="105"/>
      <c r="E3" s="105"/>
      <c r="F3" s="105"/>
      <c r="G3" s="105"/>
      <c r="H3" s="105"/>
      <c r="I3" s="105"/>
      <c r="J3" s="105"/>
      <c r="K3" s="106"/>
    </row>
    <row r="4" spans="1:11" ht="34.5">
      <c r="B4" s="39"/>
      <c r="C4" s="40" t="str">
        <f>+'(4) Division SA'!C4</f>
        <v>1Q 18</v>
      </c>
      <c r="D4" s="40" t="s">
        <v>17</v>
      </c>
      <c r="E4"/>
      <c r="F4" s="40" t="s">
        <v>84</v>
      </c>
      <c r="G4" s="40" t="s">
        <v>17</v>
      </c>
      <c r="H4"/>
      <c r="I4" s="41" t="s">
        <v>19</v>
      </c>
      <c r="J4"/>
      <c r="K4" s="41" t="s">
        <v>85</v>
      </c>
    </row>
    <row r="5" spans="1:11" ht="16.5" customHeight="1">
      <c r="B5" s="42" t="s">
        <v>21</v>
      </c>
      <c r="C5" s="43">
        <v>1452.089843</v>
      </c>
      <c r="D5" s="107"/>
      <c r="E5" s="46"/>
      <c r="F5" s="43">
        <v>1044.5999999999999</v>
      </c>
      <c r="G5" s="107"/>
      <c r="H5" s="46"/>
      <c r="I5" s="108">
        <v>0.39009175090943904</v>
      </c>
      <c r="J5" s="46"/>
      <c r="K5" s="47">
        <v>-1.2227144844358828E-2</v>
      </c>
    </row>
    <row r="6" spans="1:11" ht="16.5" customHeight="1">
      <c r="B6" s="42" t="s">
        <v>63</v>
      </c>
      <c r="C6" s="43">
        <v>119.85456000000001</v>
      </c>
      <c r="D6" s="107"/>
      <c r="E6" s="109"/>
      <c r="F6" s="43">
        <v>92.3</v>
      </c>
      <c r="G6" s="107"/>
      <c r="H6" s="46"/>
      <c r="I6" s="108">
        <v>0.29853261105092099</v>
      </c>
      <c r="J6" s="46"/>
      <c r="K6" s="47">
        <v>-8.1361903166060512E-2</v>
      </c>
    </row>
    <row r="7" spans="1:11" ht="16.5" customHeight="1">
      <c r="B7" s="39" t="s">
        <v>86</v>
      </c>
      <c r="C7" s="48">
        <v>46.644437769483076</v>
      </c>
      <c r="D7" s="52"/>
      <c r="E7" s="49"/>
      <c r="F7" s="48">
        <v>39.03</v>
      </c>
      <c r="G7" s="52"/>
      <c r="H7"/>
      <c r="I7" s="64">
        <v>0.19509192337901804</v>
      </c>
      <c r="J7"/>
      <c r="K7" s="50"/>
    </row>
    <row r="8" spans="1:11" ht="16.5" customHeight="1" outlineLevel="1">
      <c r="A8" s="32">
        <v>5</v>
      </c>
      <c r="B8" s="35" t="s">
        <v>24</v>
      </c>
      <c r="C8" s="44">
        <v>5590.5485653087762</v>
      </c>
      <c r="D8" s="52"/>
      <c r="E8"/>
      <c r="F8" s="44">
        <v>3601.09026372061</v>
      </c>
      <c r="G8" s="52"/>
      <c r="H8"/>
      <c r="I8" s="58"/>
      <c r="J8"/>
      <c r="K8" s="53"/>
    </row>
    <row r="9" spans="1:11" ht="16.5" customHeight="1" outlineLevel="1">
      <c r="A9" s="32">
        <f t="shared" ref="A9:A14" si="0">+A8+1</f>
        <v>6</v>
      </c>
      <c r="B9" s="39" t="s">
        <v>25</v>
      </c>
      <c r="C9" s="54">
        <v>0</v>
      </c>
      <c r="D9" s="52"/>
      <c r="E9"/>
      <c r="F9" s="54">
        <v>0</v>
      </c>
      <c r="G9" s="52"/>
      <c r="H9"/>
      <c r="I9" s="64"/>
      <c r="J9"/>
      <c r="K9" s="50"/>
    </row>
    <row r="10" spans="1:11" ht="16.5" customHeight="1">
      <c r="A10" s="32">
        <f t="shared" si="0"/>
        <v>7</v>
      </c>
      <c r="B10" s="42" t="s">
        <v>26</v>
      </c>
      <c r="C10" s="55">
        <v>5590.5485653087762</v>
      </c>
      <c r="D10" s="56">
        <v>1</v>
      </c>
      <c r="E10" s="46"/>
      <c r="F10" s="55">
        <v>3601.09026372061</v>
      </c>
      <c r="G10" s="56">
        <v>1</v>
      </c>
      <c r="H10" s="46"/>
      <c r="I10" s="108">
        <v>0.55245999291688896</v>
      </c>
      <c r="J10" s="46"/>
      <c r="K10" s="47">
        <v>0.18469557584163998</v>
      </c>
    </row>
    <row r="11" spans="1:11" ht="16.5" customHeight="1" outlineLevel="1">
      <c r="A11" s="32">
        <f t="shared" si="0"/>
        <v>8</v>
      </c>
      <c r="B11" s="35" t="s">
        <v>27</v>
      </c>
      <c r="C11" s="44">
        <v>3889.214529922624</v>
      </c>
      <c r="D11" s="58">
        <v>0.6956767273352209</v>
      </c>
      <c r="E11"/>
      <c r="F11" s="44">
        <v>2157.8008931128898</v>
      </c>
      <c r="G11" s="58">
        <v>0.59920766631477651</v>
      </c>
      <c r="H11"/>
      <c r="I11" s="58"/>
      <c r="J11"/>
      <c r="K11" s="53"/>
    </row>
    <row r="12" spans="1:11" ht="16.5" customHeight="1">
      <c r="A12" s="32">
        <f t="shared" si="0"/>
        <v>9</v>
      </c>
      <c r="B12" s="59" t="s">
        <v>6</v>
      </c>
      <c r="C12" s="60">
        <v>1701.3340353861529</v>
      </c>
      <c r="D12" s="61">
        <v>0.30432327266477921</v>
      </c>
      <c r="E12" s="46"/>
      <c r="F12" s="60">
        <v>1443.28937060772</v>
      </c>
      <c r="G12" s="61">
        <v>0.40079233368522343</v>
      </c>
      <c r="H12" s="46"/>
      <c r="I12" s="61">
        <v>0.1787892781818099</v>
      </c>
      <c r="J12" s="46"/>
      <c r="K12" s="62">
        <v>-0.14908270274892188</v>
      </c>
    </row>
    <row r="13" spans="1:11" ht="16.5" customHeight="1">
      <c r="A13" s="32">
        <f t="shared" si="0"/>
        <v>10</v>
      </c>
      <c r="B13" s="35" t="s">
        <v>28</v>
      </c>
      <c r="C13" s="44">
        <v>1564.1365727298885</v>
      </c>
      <c r="D13" s="58">
        <v>0.2797823065943616</v>
      </c>
      <c r="E13"/>
      <c r="F13" s="44">
        <v>1202.6726907097088</v>
      </c>
      <c r="G13" s="58">
        <v>0.333974602865722</v>
      </c>
      <c r="H13"/>
      <c r="I13" s="58"/>
      <c r="J13"/>
      <c r="K13" s="53"/>
    </row>
    <row r="14" spans="1:11" ht="16.5" customHeight="1">
      <c r="A14" s="32">
        <f t="shared" si="0"/>
        <v>11</v>
      </c>
      <c r="B14" s="66" t="s">
        <v>29</v>
      </c>
      <c r="C14" s="44">
        <v>19.9465021337069</v>
      </c>
      <c r="D14" s="58">
        <v>3.5678971214885098E-3</v>
      </c>
      <c r="E14"/>
      <c r="F14" s="44">
        <v>11.8599255569503</v>
      </c>
      <c r="G14" s="58">
        <v>3.2934263482461961E-3</v>
      </c>
      <c r="H14"/>
      <c r="I14" s="58"/>
      <c r="J14"/>
      <c r="K14" s="51"/>
    </row>
    <row r="15" spans="1:11" ht="16.5" customHeight="1">
      <c r="A15" s="32" t="e">
        <f>+#REF!+1</f>
        <v>#REF!</v>
      </c>
      <c r="B15" s="59" t="s">
        <v>32</v>
      </c>
      <c r="C15" s="60">
        <v>117.25096052255749</v>
      </c>
      <c r="D15" s="61">
        <v>2.0973068948929075E-2</v>
      </c>
      <c r="E15" s="111"/>
      <c r="F15" s="60">
        <v>228.756754341061</v>
      </c>
      <c r="G15" s="61">
        <v>6.3524304471255275E-2</v>
      </c>
      <c r="H15"/>
      <c r="I15" s="61">
        <v>-0.48744262935404237</v>
      </c>
      <c r="J15" s="46"/>
      <c r="K15" s="62">
        <v>-0.38841147242520024</v>
      </c>
    </row>
    <row r="16" spans="1:11" ht="16.5" customHeight="1">
      <c r="A16" s="32">
        <v>32</v>
      </c>
      <c r="B16" s="35" t="s">
        <v>68</v>
      </c>
      <c r="C16" s="44">
        <v>423.81009149626186</v>
      </c>
      <c r="D16" s="58">
        <v>7.5808319442235997E-2</v>
      </c>
      <c r="E16"/>
      <c r="F16" s="44">
        <v>370.84213910581298</v>
      </c>
      <c r="G16" s="58">
        <v>0.1029805175509993</v>
      </c>
      <c r="H16"/>
      <c r="I16" s="58"/>
      <c r="J16"/>
      <c r="K16" s="53"/>
    </row>
    <row r="17" spans="1:23" ht="16.5" customHeight="1">
      <c r="A17" s="32">
        <f>+'(1) Consolidated Q'!A33</f>
        <v>31</v>
      </c>
      <c r="B17" s="59" t="s">
        <v>78</v>
      </c>
      <c r="C17" s="60">
        <v>541.0610520188194</v>
      </c>
      <c r="D17" s="61">
        <v>9.6781388391165082E-2</v>
      </c>
      <c r="E17" s="46"/>
      <c r="F17" s="60">
        <v>599.59889344687394</v>
      </c>
      <c r="G17" s="61">
        <v>0.16650482202225458</v>
      </c>
      <c r="H17" s="46"/>
      <c r="I17" s="61">
        <v>-9.7628334654758953E-2</v>
      </c>
      <c r="J17" s="46"/>
      <c r="K17" s="62">
        <v>-6.4464134140962637E-2</v>
      </c>
    </row>
    <row r="18" spans="1:23">
      <c r="B18" s="129" t="s">
        <v>51</v>
      </c>
      <c r="C18" s="130"/>
      <c r="D18" s="95"/>
      <c r="E18" s="95"/>
      <c r="F18" s="95"/>
      <c r="G18" s="95"/>
      <c r="H18" s="95"/>
      <c r="I18" s="130"/>
      <c r="J18" s="131"/>
      <c r="K18" s="131"/>
      <c r="L18" s="122"/>
      <c r="M18" s="122"/>
      <c r="N18" s="122"/>
      <c r="O18" s="122"/>
      <c r="P18" s="122"/>
      <c r="Q18" s="122"/>
      <c r="R18" s="122"/>
      <c r="S18" s="122"/>
      <c r="T18" s="122"/>
      <c r="U18" s="122"/>
      <c r="V18" s="122"/>
      <c r="W18" s="122"/>
    </row>
    <row r="19" spans="1:23">
      <c r="B19" s="87" t="s">
        <v>87</v>
      </c>
      <c r="C19" s="130"/>
      <c r="D19" s="95"/>
      <c r="E19" s="95"/>
      <c r="F19" s="95"/>
      <c r="G19" s="95"/>
      <c r="H19" s="95"/>
      <c r="I19" s="130"/>
      <c r="J19" s="131"/>
      <c r="K19" s="131"/>
      <c r="L19" s="122"/>
      <c r="M19" s="122"/>
      <c r="N19" s="122"/>
      <c r="O19" s="122"/>
      <c r="P19" s="122"/>
      <c r="Q19" s="122"/>
      <c r="R19" s="122"/>
      <c r="S19" s="122"/>
      <c r="T19" s="122"/>
      <c r="U19" s="122"/>
      <c r="V19" s="122"/>
      <c r="W19" s="122"/>
    </row>
    <row r="20" spans="1:23" ht="17.25" customHeight="1">
      <c r="B20" s="87" t="s">
        <v>88</v>
      </c>
      <c r="C20" s="34"/>
      <c r="I20" s="34"/>
      <c r="J20" s="66"/>
      <c r="K20" s="118"/>
      <c r="L20" s="122"/>
      <c r="M20" s="122"/>
      <c r="N20" s="122"/>
      <c r="O20" s="122"/>
      <c r="P20" s="122"/>
      <c r="Q20" s="122"/>
      <c r="R20" s="122"/>
      <c r="S20" s="122"/>
      <c r="T20" s="122"/>
      <c r="U20" s="122"/>
      <c r="V20" s="122"/>
      <c r="W20" s="122"/>
    </row>
    <row r="21" spans="1:23" ht="36.75" customHeight="1">
      <c r="B21" s="226" t="s">
        <v>89</v>
      </c>
      <c r="C21" s="226"/>
      <c r="D21" s="226"/>
      <c r="E21" s="226"/>
      <c r="F21" s="226"/>
      <c r="G21" s="226"/>
      <c r="H21" s="226"/>
      <c r="I21" s="226"/>
      <c r="J21" s="226"/>
      <c r="K21" s="226"/>
      <c r="L21" s="122"/>
      <c r="M21" s="122"/>
      <c r="N21" s="122"/>
      <c r="O21" s="122"/>
      <c r="P21" s="122"/>
      <c r="Q21" s="122"/>
      <c r="R21" s="122"/>
      <c r="S21" s="122"/>
      <c r="T21" s="122"/>
      <c r="U21" s="122"/>
      <c r="V21" s="122"/>
      <c r="W21" s="122"/>
    </row>
    <row r="22" spans="1:23" ht="13.5" customHeight="1">
      <c r="B22" s="123"/>
      <c r="C22" s="118"/>
      <c r="D22" s="118"/>
      <c r="E22" s="66"/>
      <c r="F22" s="118"/>
      <c r="G22" s="118"/>
      <c r="H22" s="66"/>
      <c r="I22" s="118"/>
      <c r="J22" s="66"/>
      <c r="K22" s="118"/>
      <c r="L22" s="122"/>
      <c r="M22" s="122"/>
      <c r="N22" s="122"/>
      <c r="O22" s="122"/>
      <c r="P22" s="122"/>
      <c r="Q22" s="122"/>
      <c r="R22" s="122"/>
      <c r="S22" s="122"/>
      <c r="T22" s="122"/>
      <c r="U22" s="122"/>
      <c r="V22" s="122"/>
      <c r="W22" s="122"/>
    </row>
    <row r="23" spans="1:23" ht="46.5" customHeight="1">
      <c r="B23" s="230"/>
      <c r="C23" s="230"/>
      <c r="D23" s="230"/>
      <c r="E23" s="230"/>
      <c r="F23" s="230"/>
      <c r="G23" s="230"/>
      <c r="H23" s="230"/>
      <c r="I23" s="230"/>
      <c r="J23" s="230"/>
      <c r="K23" s="230"/>
      <c r="L23" s="122"/>
      <c r="M23" s="122"/>
      <c r="N23" s="122"/>
      <c r="O23" s="122"/>
      <c r="P23" s="122"/>
      <c r="Q23" s="122"/>
      <c r="R23" s="122"/>
      <c r="S23" s="122"/>
      <c r="T23" s="122"/>
      <c r="U23" s="122"/>
      <c r="V23" s="122"/>
      <c r="W23" s="122"/>
    </row>
    <row r="24" spans="1:23" ht="16.5" customHeight="1">
      <c r="B24" s="229"/>
      <c r="C24" s="229"/>
      <c r="D24" s="229"/>
      <c r="E24" s="229"/>
      <c r="F24" s="229"/>
      <c r="G24" s="229"/>
      <c r="H24" s="229"/>
      <c r="I24" s="229"/>
      <c r="J24" s="229"/>
      <c r="K24" s="229"/>
      <c r="L24" s="122"/>
      <c r="M24" s="122"/>
      <c r="N24" s="122"/>
      <c r="O24" s="122"/>
      <c r="P24" s="122"/>
      <c r="Q24" s="122"/>
      <c r="R24" s="122"/>
      <c r="S24" s="122"/>
      <c r="T24" s="122"/>
      <c r="U24" s="122"/>
      <c r="V24" s="122"/>
      <c r="W24" s="122"/>
    </row>
    <row r="25" spans="1:23" ht="16.5" customHeight="1">
      <c r="B25" s="229"/>
      <c r="C25" s="229"/>
      <c r="D25" s="229"/>
      <c r="E25" s="229"/>
      <c r="F25" s="229"/>
      <c r="G25" s="229"/>
      <c r="H25" s="229"/>
      <c r="I25" s="229"/>
      <c r="J25" s="229"/>
      <c r="K25" s="229"/>
      <c r="L25" s="122"/>
      <c r="M25" s="122"/>
      <c r="N25" s="122"/>
      <c r="O25" s="122"/>
      <c r="P25" s="122"/>
      <c r="Q25" s="122"/>
      <c r="R25" s="122"/>
      <c r="S25" s="122"/>
      <c r="T25" s="122"/>
      <c r="U25" s="122"/>
      <c r="V25" s="122"/>
      <c r="W25" s="122"/>
    </row>
  </sheetData>
  <mergeCells count="3">
    <mergeCell ref="B21:K21"/>
    <mergeCell ref="B23:K23"/>
    <mergeCell ref="B24:K25"/>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5121"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5121"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pageSetUpPr fitToPage="1"/>
  </sheetPr>
  <dimension ref="A1:K51"/>
  <sheetViews>
    <sheetView showGridLines="0" tabSelected="1" topLeftCell="A25" zoomScale="110" zoomScaleNormal="110" workbookViewId="0">
      <selection activeCell="A34" sqref="A34:XFD36"/>
    </sheetView>
  </sheetViews>
  <sheetFormatPr baseColWidth="10" defaultColWidth="0" defaultRowHeight="16.5" customHeight="1" zeroHeight="1"/>
  <cols>
    <col min="1" max="1" width="44" style="35" customWidth="1"/>
    <col min="2" max="2" width="17.28515625" style="35" customWidth="1"/>
    <col min="3" max="3" width="11.42578125" style="35" customWidth="1"/>
    <col min="4" max="4" width="4.85546875" style="35" customWidth="1"/>
    <col min="5" max="5" width="11.42578125" style="35" customWidth="1"/>
    <col min="6" max="6" width="8.85546875" style="35" customWidth="1"/>
    <col min="7" max="7" width="13.5703125" style="35" customWidth="1"/>
    <col min="8" max="8" width="11.42578125" style="35" hidden="1" customWidth="1"/>
    <col min="9" max="11" width="0" style="35" hidden="1" customWidth="1"/>
    <col min="12" max="16384" width="11.42578125" style="35" hidden="1"/>
  </cols>
  <sheetData>
    <row r="1" spans="1:6" ht="18.75">
      <c r="A1" s="33" t="s">
        <v>90</v>
      </c>
      <c r="B1" s="33"/>
    </row>
    <row r="2" spans="1:6" ht="17.25" thickBot="1">
      <c r="A2" s="132" t="s">
        <v>91</v>
      </c>
      <c r="B2" s="132"/>
      <c r="C2" s="133"/>
      <c r="D2" s="133"/>
      <c r="E2" s="133"/>
      <c r="F2" s="133"/>
    </row>
    <row r="3" spans="1:6" ht="27.75" customHeight="1" thickTop="1" thickBot="1">
      <c r="A3" s="38"/>
      <c r="B3" s="38"/>
      <c r="C3" s="134" t="s">
        <v>92</v>
      </c>
      <c r="D3" s="135"/>
      <c r="E3" s="136" t="s">
        <v>93</v>
      </c>
      <c r="F3" s="137"/>
    </row>
    <row r="4" spans="1:6">
      <c r="A4" s="138" t="s">
        <v>94</v>
      </c>
      <c r="B4" s="138"/>
      <c r="C4" s="39"/>
      <c r="D4" s="39"/>
      <c r="E4" s="39"/>
      <c r="F4" s="66"/>
    </row>
    <row r="5" spans="1:6">
      <c r="A5" s="139" t="s">
        <v>95</v>
      </c>
    </row>
    <row r="6" spans="1:6">
      <c r="A6" s="35" t="s">
        <v>96</v>
      </c>
      <c r="B6" s="140" t="s">
        <v>97</v>
      </c>
      <c r="C6" s="44">
        <v>19549.212180667357</v>
      </c>
      <c r="D6" s="140" t="s">
        <v>97</v>
      </c>
      <c r="E6" s="44">
        <v>18766.855587670096</v>
      </c>
      <c r="F6" s="141"/>
    </row>
    <row r="7" spans="1:6">
      <c r="A7" s="35" t="s">
        <v>98</v>
      </c>
      <c r="C7" s="44">
        <v>13131.809860767306</v>
      </c>
      <c r="E7" s="44">
        <v>17576.231960155124</v>
      </c>
      <c r="F7" s="141"/>
    </row>
    <row r="8" spans="1:6">
      <c r="A8" s="35" t="s">
        <v>99</v>
      </c>
      <c r="C8" s="44">
        <v>12142.09677296462</v>
      </c>
      <c r="E8" s="44">
        <v>11364.221779697322</v>
      </c>
      <c r="F8" s="141"/>
    </row>
    <row r="9" spans="1:6">
      <c r="A9" s="35" t="s">
        <v>100</v>
      </c>
      <c r="C9" s="44">
        <v>10374.34508331134</v>
      </c>
      <c r="E9" s="44">
        <v>7949.6743068568712</v>
      </c>
      <c r="F9" s="141"/>
    </row>
    <row r="10" spans="1:6">
      <c r="A10" s="73" t="s">
        <v>101</v>
      </c>
      <c r="B10" s="73"/>
      <c r="C10" s="74">
        <v>55197.463897710615</v>
      </c>
      <c r="D10" s="73"/>
      <c r="E10" s="74">
        <v>55656.983634379409</v>
      </c>
      <c r="F10" s="117"/>
    </row>
    <row r="11" spans="1:6">
      <c r="A11" s="139" t="s">
        <v>102</v>
      </c>
      <c r="B11" s="139"/>
      <c r="C11" s="44"/>
      <c r="E11" s="44"/>
      <c r="F11" s="141"/>
    </row>
    <row r="12" spans="1:6">
      <c r="A12" s="35" t="s">
        <v>102</v>
      </c>
      <c r="C12" s="44">
        <v>118381.65533113728</v>
      </c>
      <c r="E12" s="44">
        <v>121967.88036726281</v>
      </c>
      <c r="F12" s="141"/>
    </row>
    <row r="13" spans="1:6">
      <c r="A13" s="35" t="s">
        <v>103</v>
      </c>
      <c r="C13" s="44">
        <v>-47137.205816875212</v>
      </c>
      <c r="E13" s="44">
        <v>-46140.545973962733</v>
      </c>
      <c r="F13" s="141"/>
    </row>
    <row r="14" spans="1:6">
      <c r="A14" s="73" t="s">
        <v>104</v>
      </c>
      <c r="B14" s="73"/>
      <c r="C14" s="74">
        <v>71244.449514262058</v>
      </c>
      <c r="D14" s="73"/>
      <c r="E14" s="74">
        <v>75827.334393300087</v>
      </c>
      <c r="F14" s="117"/>
    </row>
    <row r="15" spans="1:6">
      <c r="A15" s="35" t="s">
        <v>105</v>
      </c>
      <c r="C15" s="44">
        <v>12033.34092145696</v>
      </c>
      <c r="E15" s="44">
        <v>12540.229869842377</v>
      </c>
      <c r="F15" s="141"/>
    </row>
    <row r="16" spans="1:6">
      <c r="A16" s="35" t="s">
        <v>106</v>
      </c>
      <c r="C16" s="44">
        <v>119533.19547302979</v>
      </c>
      <c r="E16" s="44">
        <v>124242.94626322913</v>
      </c>
      <c r="F16" s="141"/>
    </row>
    <row r="17" spans="1:7">
      <c r="A17" s="35" t="s">
        <v>107</v>
      </c>
      <c r="C17" s="44">
        <v>17750.598312756825</v>
      </c>
      <c r="E17" s="44">
        <v>17409.79714975103</v>
      </c>
      <c r="F17" s="141"/>
    </row>
    <row r="18" spans="1:7">
      <c r="A18" s="142" t="s">
        <v>108</v>
      </c>
      <c r="B18" s="143" t="s">
        <v>97</v>
      </c>
      <c r="C18" s="144">
        <v>275759.04811921634</v>
      </c>
      <c r="D18" s="143" t="s">
        <v>97</v>
      </c>
      <c r="E18" s="144">
        <v>285677.29131050198</v>
      </c>
      <c r="F18" s="145"/>
    </row>
    <row r="19" spans="1:7" ht="17.25" thickBot="1">
      <c r="A19" s="146"/>
      <c r="B19" s="146"/>
      <c r="C19" s="147"/>
      <c r="D19" s="146"/>
      <c r="E19" s="147"/>
      <c r="F19" s="66"/>
    </row>
    <row r="20" spans="1:7">
      <c r="A20" s="138" t="s">
        <v>109</v>
      </c>
      <c r="B20" s="138"/>
      <c r="C20" s="148"/>
      <c r="D20" s="138"/>
      <c r="E20" s="148"/>
      <c r="F20" s="149"/>
    </row>
    <row r="21" spans="1:7">
      <c r="A21" s="139" t="s">
        <v>110</v>
      </c>
      <c r="C21" s="44"/>
      <c r="E21" s="44"/>
      <c r="F21" s="44"/>
      <c r="G21" s="44"/>
    </row>
    <row r="22" spans="1:7">
      <c r="A22" s="35" t="s">
        <v>111</v>
      </c>
      <c r="B22" s="140" t="s">
        <v>97</v>
      </c>
      <c r="C22" s="44">
        <v>11232.509392131373</v>
      </c>
      <c r="D22" s="140" t="s">
        <v>97</v>
      </c>
      <c r="E22" s="44">
        <v>12171.169785164147</v>
      </c>
      <c r="F22" s="44"/>
      <c r="G22" s="44"/>
    </row>
    <row r="23" spans="1:7">
      <c r="A23" s="35" t="s">
        <v>112</v>
      </c>
      <c r="C23" s="44">
        <v>18440.473697573969</v>
      </c>
      <c r="E23" s="44">
        <v>19956.156904741045</v>
      </c>
      <c r="F23" s="141"/>
      <c r="G23" s="44"/>
    </row>
    <row r="24" spans="1:7">
      <c r="A24" s="35" t="s">
        <v>113</v>
      </c>
      <c r="C24" s="44">
        <v>30040.770756081074</v>
      </c>
      <c r="E24" s="44">
        <v>23467.203182422643</v>
      </c>
      <c r="F24" s="141"/>
      <c r="G24" s="44"/>
    </row>
    <row r="25" spans="1:7">
      <c r="A25" s="73" t="s">
        <v>114</v>
      </c>
      <c r="B25" s="73"/>
      <c r="C25" s="74">
        <v>59713.753845786421</v>
      </c>
      <c r="D25" s="73"/>
      <c r="E25" s="74">
        <v>55594.529872327839</v>
      </c>
      <c r="F25" s="117"/>
    </row>
    <row r="26" spans="1:7">
      <c r="A26" s="35" t="s">
        <v>115</v>
      </c>
      <c r="C26" s="44">
        <v>67462.78549824201</v>
      </c>
      <c r="E26" s="44">
        <v>71188.91775437718</v>
      </c>
      <c r="F26" s="141"/>
      <c r="G26" s="44"/>
    </row>
    <row r="27" spans="1:7">
      <c r="A27" s="35" t="s">
        <v>116</v>
      </c>
      <c r="C27" s="44">
        <v>19636.895283206355</v>
      </c>
      <c r="E27" s="44">
        <v>18184.191243189485</v>
      </c>
      <c r="F27" s="141"/>
      <c r="G27" s="141"/>
    </row>
    <row r="28" spans="1:7">
      <c r="A28" s="73" t="s">
        <v>117</v>
      </c>
      <c r="B28" s="73"/>
      <c r="C28" s="74">
        <v>146813.43462723476</v>
      </c>
      <c r="D28" s="73"/>
      <c r="E28" s="74">
        <v>144967.63886989449</v>
      </c>
      <c r="F28" s="117"/>
      <c r="G28" s="141"/>
    </row>
    <row r="29" spans="1:7">
      <c r="A29" s="139" t="s">
        <v>118</v>
      </c>
      <c r="C29" s="44"/>
      <c r="E29" s="44"/>
      <c r="F29" s="141"/>
    </row>
    <row r="30" spans="1:7">
      <c r="A30" s="35" t="s">
        <v>45</v>
      </c>
      <c r="C30" s="44">
        <v>16537.638706169859</v>
      </c>
      <c r="E30" s="44">
        <v>18141.411031528085</v>
      </c>
      <c r="F30" s="141"/>
    </row>
    <row r="31" spans="1:7">
      <c r="A31" s="35" t="s">
        <v>119</v>
      </c>
      <c r="C31" s="44">
        <v>112407.97443659451</v>
      </c>
      <c r="E31" s="44">
        <v>122568.2414110049</v>
      </c>
      <c r="F31" s="141"/>
    </row>
    <row r="32" spans="1:7">
      <c r="A32" s="73" t="s">
        <v>120</v>
      </c>
      <c r="B32" s="73"/>
      <c r="C32" s="74">
        <v>128945.61314276436</v>
      </c>
      <c r="D32" s="73"/>
      <c r="E32" s="74">
        <v>140709.652442533</v>
      </c>
      <c r="F32" s="117"/>
    </row>
    <row r="33" spans="1:8" ht="17.25" thickBot="1">
      <c r="A33" s="150" t="s">
        <v>121</v>
      </c>
      <c r="B33" s="151" t="s">
        <v>97</v>
      </c>
      <c r="C33" s="152">
        <v>275759.04776999913</v>
      </c>
      <c r="D33" s="151" t="s">
        <v>97</v>
      </c>
      <c r="E33" s="152">
        <v>285677.29131242743</v>
      </c>
      <c r="F33" s="145"/>
    </row>
    <row r="34" spans="1:8">
      <c r="A34" s="149"/>
      <c r="B34" s="153"/>
      <c r="C34" s="145"/>
      <c r="D34" s="153"/>
      <c r="E34" s="145"/>
      <c r="F34" s="145"/>
    </row>
    <row r="35" spans="1:8" ht="72.75" hidden="1" customHeight="1">
      <c r="A35" s="231"/>
      <c r="B35" s="231"/>
      <c r="C35" s="231"/>
      <c r="D35" s="231"/>
      <c r="E35" s="231"/>
      <c r="F35" s="154"/>
      <c r="G35" s="155"/>
      <c r="H35" s="155"/>
    </row>
    <row r="36" spans="1:8">
      <c r="A36" s="156"/>
      <c r="B36" s="156"/>
      <c r="C36" s="157"/>
      <c r="D36" s="156"/>
      <c r="E36" s="157"/>
      <c r="F36" s="145"/>
      <c r="G36" s="155"/>
      <c r="H36" s="155"/>
    </row>
    <row r="37" spans="1:8" hidden="1">
      <c r="A37" s="156"/>
      <c r="B37" s="156"/>
      <c r="C37" s="156"/>
      <c r="D37" s="156"/>
      <c r="E37" s="156"/>
      <c r="F37" s="154"/>
      <c r="G37" s="155"/>
      <c r="H37" s="155"/>
    </row>
    <row r="38" spans="1:8" hidden="1"/>
    <row r="39" spans="1:8" hidden="1"/>
    <row r="40" spans="1:8" hidden="1"/>
    <row r="41" spans="1:8" hidden="1"/>
    <row r="42" spans="1:8" hidden="1"/>
    <row r="43" spans="1:8" hidden="1"/>
    <row r="44" spans="1:8" hidden="1"/>
    <row r="45" spans="1:8" hidden="1"/>
    <row r="46" spans="1:8" hidden="1"/>
    <row r="47" spans="1:8" hidden="1"/>
    <row r="48" spans="1:8" hidden="1"/>
    <row r="49" hidden="1"/>
    <row r="50" hidden="1"/>
    <row r="51" hidden="1"/>
  </sheetData>
  <mergeCells count="1">
    <mergeCell ref="A35:E35"/>
  </mergeCells>
  <pageMargins left="0.7" right="0.7" top="0.75" bottom="0.75" header="0.3" footer="0.3"/>
  <pageSetup paperSize="9" scale="89" orientation="portrait" r:id="rId1"/>
  <drawing r:id="rId2"/>
  <legacyDrawing r:id="rId3"/>
  <controls>
    <mc:AlternateContent xmlns:mc="http://schemas.openxmlformats.org/markup-compatibility/2006">
      <mc:Choice Requires="x14">
        <control shapeId="6145" r:id="rId4" name="FPMExcelClientSheetOptionstb1">
          <controlPr defaultSize="0" autoLine="0" r:id="rId5">
            <anchor moveWithCells="1" sizeWithCells="1">
              <from>
                <xdr:col>0</xdr:col>
                <xdr:colOff>0</xdr:colOff>
                <xdr:row>0</xdr:row>
                <xdr:rowOff>0</xdr:rowOff>
              </from>
              <to>
                <xdr:col>0</xdr:col>
                <xdr:colOff>1133475</xdr:colOff>
                <xdr:row>0</xdr:row>
                <xdr:rowOff>0</xdr:rowOff>
              </to>
            </anchor>
          </controlPr>
        </control>
      </mc:Choice>
      <mc:Fallback>
        <control shapeId="6145" r:id="rId4"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baseColWidth="10" defaultColWidth="0" defaultRowHeight="16.5" zeroHeight="1"/>
  <cols>
    <col min="1" max="1" width="23" style="35" customWidth="1"/>
    <col min="2" max="2" width="11.5703125" style="35" customWidth="1"/>
    <col min="3" max="6" width="8.7109375" style="35" customWidth="1"/>
    <col min="7" max="7" width="2.7109375" style="35" customWidth="1"/>
    <col min="8" max="8" width="9.5703125" style="35" customWidth="1"/>
    <col min="9" max="12" width="8.7109375" style="35" customWidth="1"/>
    <col min="13" max="13" width="6.5703125" style="35" bestFit="1" customWidth="1"/>
    <col min="14" max="15" width="0" style="35" hidden="1" customWidth="1"/>
    <col min="16" max="16384" width="11.42578125" style="35" hidden="1"/>
  </cols>
  <sheetData>
    <row r="1" spans="1:12" ht="18.75">
      <c r="A1" s="33" t="s">
        <v>122</v>
      </c>
    </row>
    <row r="2" spans="1:12" ht="17.25" thickBot="1">
      <c r="A2" s="132" t="s">
        <v>123</v>
      </c>
      <c r="B2" s="133"/>
      <c r="C2" s="133"/>
      <c r="D2" s="133"/>
      <c r="E2" s="133"/>
      <c r="F2" s="133"/>
      <c r="G2" s="133"/>
      <c r="H2" s="133"/>
      <c r="I2" s="133"/>
      <c r="J2" s="133"/>
      <c r="K2" s="133"/>
      <c r="L2" s="133"/>
    </row>
    <row r="3" spans="1:12" ht="17.25" thickTop="1"/>
    <row r="4" spans="1:12">
      <c r="A4" s="139" t="s">
        <v>124</v>
      </c>
    </row>
    <row r="5" spans="1:12" ht="17.25" thickBot="1">
      <c r="A5" s="158" t="s">
        <v>125</v>
      </c>
      <c r="B5" s="38"/>
      <c r="C5" s="38"/>
      <c r="D5" s="38"/>
      <c r="E5" s="38"/>
      <c r="F5" s="38"/>
      <c r="G5"/>
      <c r="H5" s="38"/>
      <c r="I5" s="38"/>
      <c r="J5" s="38"/>
      <c r="K5" s="38"/>
      <c r="L5" s="38"/>
    </row>
    <row r="6" spans="1:12">
      <c r="A6" s="159"/>
      <c r="B6" s="237" t="s">
        <v>126</v>
      </c>
      <c r="C6" s="237"/>
      <c r="D6" s="237"/>
      <c r="E6" s="237"/>
      <c r="F6" s="237"/>
      <c r="G6"/>
      <c r="H6" s="237" t="s">
        <v>127</v>
      </c>
      <c r="I6" s="237"/>
      <c r="J6" s="237"/>
      <c r="K6" s="237"/>
      <c r="L6" s="237"/>
    </row>
    <row r="7" spans="1:12" ht="34.5">
      <c r="A7" s="160"/>
      <c r="B7" s="161" t="s">
        <v>128</v>
      </c>
      <c r="C7" s="161" t="s">
        <v>129</v>
      </c>
      <c r="D7" s="161" t="s">
        <v>130</v>
      </c>
      <c r="E7" s="161" t="s">
        <v>131</v>
      </c>
      <c r="F7" s="161" t="s">
        <v>132</v>
      </c>
      <c r="H7" s="161" t="s">
        <v>128</v>
      </c>
      <c r="I7" s="161" t="s">
        <v>129</v>
      </c>
      <c r="J7" s="161" t="s">
        <v>130</v>
      </c>
      <c r="K7" s="161" t="s">
        <v>131</v>
      </c>
      <c r="L7" s="161" t="s">
        <v>132</v>
      </c>
    </row>
    <row r="8" spans="1:12">
      <c r="A8" s="162" t="s">
        <v>133</v>
      </c>
      <c r="B8" s="163">
        <v>310.11773987605312</v>
      </c>
      <c r="C8" s="164">
        <v>25.179663154001979</v>
      </c>
      <c r="D8" s="164">
        <v>66.525013717891042</v>
      </c>
      <c r="E8" s="164">
        <v>28.157591785650986</v>
      </c>
      <c r="F8" s="165">
        <f>+SUM(B8:E8)</f>
        <v>429.98000853359713</v>
      </c>
      <c r="H8" s="163">
        <v>312.01841923823758</v>
      </c>
      <c r="I8" s="164">
        <v>23.717322227027054</v>
      </c>
      <c r="J8" s="164">
        <v>68.648502341859043</v>
      </c>
      <c r="K8" s="164">
        <v>27.972748205907777</v>
      </c>
      <c r="L8" s="165">
        <f>+SUM(H8:K8)</f>
        <v>432.35699201303146</v>
      </c>
    </row>
    <row r="9" spans="1:12">
      <c r="A9" s="166" t="s">
        <v>134</v>
      </c>
      <c r="B9" s="167">
        <v>36.843193719437025</v>
      </c>
      <c r="C9" s="168">
        <v>2.8905816345119995</v>
      </c>
      <c r="D9" s="168">
        <v>0.19973673860000002</v>
      </c>
      <c r="E9" s="168">
        <v>4.9586097173029975</v>
      </c>
      <c r="F9" s="169">
        <f>+SUM(B9:E9)</f>
        <v>44.892121809852028</v>
      </c>
      <c r="H9" s="167">
        <v>33.182072728199984</v>
      </c>
      <c r="I9" s="168">
        <v>2.5587697558999989</v>
      </c>
      <c r="J9" s="168">
        <v>0.16202603699999998</v>
      </c>
      <c r="K9" s="168">
        <v>4.6298921819999999</v>
      </c>
      <c r="L9" s="169">
        <f>+SUM(H9:K9)</f>
        <v>40.532760703099981</v>
      </c>
    </row>
    <row r="10" spans="1:12">
      <c r="A10" s="170" t="s">
        <v>135</v>
      </c>
      <c r="B10" s="171">
        <f>+B8+B9</f>
        <v>346.96093359549013</v>
      </c>
      <c r="C10" s="172">
        <f>+C8+C9</f>
        <v>28.070244788513978</v>
      </c>
      <c r="D10" s="172">
        <f>+D8+D9</f>
        <v>66.724750456491037</v>
      </c>
      <c r="E10" s="172">
        <f>+E8+E9</f>
        <v>33.116201502953984</v>
      </c>
      <c r="F10" s="173">
        <f>+F8+F9</f>
        <v>474.87213034344916</v>
      </c>
      <c r="G10" s="149"/>
      <c r="H10" s="171">
        <f>+H8+H9</f>
        <v>345.20049196643754</v>
      </c>
      <c r="I10" s="172">
        <f>+I8+I9</f>
        <v>26.276091982927053</v>
      </c>
      <c r="J10" s="172">
        <f>+J8+J9</f>
        <v>68.810528378859047</v>
      </c>
      <c r="K10" s="172">
        <f>+K8+K9</f>
        <v>32.602640387907776</v>
      </c>
      <c r="L10" s="173">
        <f>+L8+L9</f>
        <v>472.88975271613145</v>
      </c>
    </row>
    <row r="11" spans="1:12">
      <c r="A11" s="166" t="s">
        <v>136</v>
      </c>
      <c r="B11" s="167">
        <v>50.38596776421997</v>
      </c>
      <c r="C11" s="168">
        <v>8.7957203235100536</v>
      </c>
      <c r="D11" s="168">
        <v>3.1307963773700207</v>
      </c>
      <c r="E11" s="168">
        <v>4.3698839219099339</v>
      </c>
      <c r="F11" s="169">
        <f>+SUM(B11:E11)</f>
        <v>66.682368387009973</v>
      </c>
      <c r="H11" s="167">
        <v>44.947826170089769</v>
      </c>
      <c r="I11" s="168">
        <v>5.4443557531179714</v>
      </c>
      <c r="J11" s="168">
        <v>4.7674472381718314</v>
      </c>
      <c r="K11" s="168">
        <v>5.7507787394919676</v>
      </c>
      <c r="L11" s="169">
        <f>+SUM(H11:K11)</f>
        <v>60.910407900871547</v>
      </c>
    </row>
    <row r="12" spans="1:12">
      <c r="A12" s="166" t="s">
        <v>137</v>
      </c>
      <c r="B12" s="167" t="s">
        <v>138</v>
      </c>
      <c r="C12" s="168" t="s">
        <v>138</v>
      </c>
      <c r="D12" s="168" t="s">
        <v>138</v>
      </c>
      <c r="E12" s="168" t="s">
        <v>138</v>
      </c>
      <c r="F12" s="169" t="s">
        <v>138</v>
      </c>
      <c r="H12" s="167">
        <v>10.543176357202487</v>
      </c>
      <c r="I12" s="168">
        <v>1.4590936470769986</v>
      </c>
      <c r="J12" s="168">
        <v>6.1465702769999998E-2</v>
      </c>
      <c r="K12" s="168">
        <v>0.6149480130060001</v>
      </c>
      <c r="L12" s="169">
        <f>+SUM(H12:K12)</f>
        <v>12.678683720055487</v>
      </c>
    </row>
    <row r="13" spans="1:12">
      <c r="A13" s="166" t="s">
        <v>139</v>
      </c>
      <c r="B13" s="167">
        <v>169.33724737300005</v>
      </c>
      <c r="C13" s="168">
        <v>12.43080665699998</v>
      </c>
      <c r="D13" s="168">
        <v>2.0891151819999969</v>
      </c>
      <c r="E13" s="168">
        <v>10.90718771599999</v>
      </c>
      <c r="F13" s="169">
        <f>+SUM(B13:E13)</f>
        <v>194.76435692800001</v>
      </c>
      <c r="H13" s="167">
        <v>168.05346350799988</v>
      </c>
      <c r="I13" s="168">
        <v>11.225826059499989</v>
      </c>
      <c r="J13" s="168">
        <v>1.7663858141999971</v>
      </c>
      <c r="K13" s="168">
        <v>9.1141463909999878</v>
      </c>
      <c r="L13" s="169">
        <f>+SUM(H13:K13)</f>
        <v>190.15982177269984</v>
      </c>
    </row>
    <row r="14" spans="1:12">
      <c r="A14" s="166" t="s">
        <v>140</v>
      </c>
      <c r="B14" s="167">
        <v>40.826691435340059</v>
      </c>
      <c r="C14" s="168">
        <v>5.2875322639591182</v>
      </c>
      <c r="D14" s="168">
        <v>1.450365119590002</v>
      </c>
      <c r="E14" s="168">
        <v>4.0141570458264937</v>
      </c>
      <c r="F14" s="169">
        <f>+SUM(B14:E14)</f>
        <v>51.578745864715671</v>
      </c>
      <c r="H14" s="167">
        <v>41.655520151882641</v>
      </c>
      <c r="I14" s="168">
        <v>5.7667002600599506</v>
      </c>
      <c r="J14" s="168">
        <v>0.79254306710000011</v>
      </c>
      <c r="K14" s="168">
        <v>4.1366002051071789</v>
      </c>
      <c r="L14" s="169">
        <f>+SUM(H14:K14)</f>
        <v>52.351363684149767</v>
      </c>
    </row>
    <row r="15" spans="1:12">
      <c r="A15" s="170" t="s">
        <v>141</v>
      </c>
      <c r="B15" s="171">
        <f>+SUM(B11:B14)</f>
        <v>260.54990657256008</v>
      </c>
      <c r="C15" s="172">
        <f>+SUM(C11:C14)</f>
        <v>26.514059244469152</v>
      </c>
      <c r="D15" s="172">
        <f>+SUM(D11:D14)</f>
        <v>6.6702766789600201</v>
      </c>
      <c r="E15" s="172">
        <f>+SUM(E11:E14)</f>
        <v>19.291228683736417</v>
      </c>
      <c r="F15" s="173">
        <f>+SUM(F11:F14)</f>
        <v>313.02547117972563</v>
      </c>
      <c r="G15" s="113"/>
      <c r="H15" s="171">
        <f>+SUM(H11:H14)</f>
        <v>265.19998618717477</v>
      </c>
      <c r="I15" s="172">
        <f>+SUM(I11:I14)</f>
        <v>23.895975719754908</v>
      </c>
      <c r="J15" s="172">
        <f>+SUM(J11:J14)</f>
        <v>7.3878418222418283</v>
      </c>
      <c r="K15" s="172">
        <f>+SUM(K11:K14)</f>
        <v>19.616473348605133</v>
      </c>
      <c r="L15" s="173">
        <f>+SUM(L11:L14)</f>
        <v>316.10027707777664</v>
      </c>
    </row>
    <row r="16" spans="1:12" ht="18">
      <c r="A16" s="166" t="s">
        <v>142</v>
      </c>
      <c r="B16" s="167">
        <v>97.104260405797277</v>
      </c>
      <c r="C16" s="168">
        <v>5.8699920186531678</v>
      </c>
      <c r="D16" s="168">
        <v>10.18774849592854</v>
      </c>
      <c r="E16" s="168">
        <v>6.692555571595781</v>
      </c>
      <c r="F16" s="169">
        <f>+SUM(B16:E16)</f>
        <v>119.85455649197476</v>
      </c>
      <c r="H16" s="167">
        <v>73.368987986786635</v>
      </c>
      <c r="I16" s="168">
        <v>4.3</v>
      </c>
      <c r="J16" s="168">
        <v>5.9164218413774714</v>
      </c>
      <c r="K16" s="168">
        <v>8.6809840044866995</v>
      </c>
      <c r="L16" s="169">
        <f>+SUM(H16:K16)</f>
        <v>92.266393832650806</v>
      </c>
    </row>
    <row r="17" spans="1:13">
      <c r="A17" s="170" t="s">
        <v>143</v>
      </c>
      <c r="B17" s="171">
        <f>+B16</f>
        <v>97.104260405797277</v>
      </c>
      <c r="C17" s="172">
        <f>+C16</f>
        <v>5.8699920186531678</v>
      </c>
      <c r="D17" s="172">
        <f>+D16</f>
        <v>10.18774849592854</v>
      </c>
      <c r="E17" s="172">
        <f>+E16</f>
        <v>6.692555571595781</v>
      </c>
      <c r="F17" s="173">
        <f>+F16</f>
        <v>119.85455649197476</v>
      </c>
      <c r="G17" s="113"/>
      <c r="H17" s="171">
        <f>+H16</f>
        <v>73.368987986786635</v>
      </c>
      <c r="I17" s="172">
        <f>+I16</f>
        <v>4.3</v>
      </c>
      <c r="J17" s="172">
        <f>+J16</f>
        <v>5.9164218413774714</v>
      </c>
      <c r="K17" s="172">
        <f>+K16</f>
        <v>8.6809840044866995</v>
      </c>
      <c r="L17" s="173">
        <f>+L16</f>
        <v>92.266393832650806</v>
      </c>
    </row>
    <row r="18" spans="1:13">
      <c r="A18" s="174" t="s">
        <v>132</v>
      </c>
      <c r="B18" s="175">
        <f>+B10+B15+B17</f>
        <v>704.61510057384749</v>
      </c>
      <c r="C18" s="176">
        <f>+C10+C15+C17</f>
        <v>60.454296051636291</v>
      </c>
      <c r="D18" s="176">
        <f>+D10+D15+D17</f>
        <v>83.582775631379604</v>
      </c>
      <c r="E18" s="176">
        <f>+E10+E15+E17</f>
        <v>59.099985758286188</v>
      </c>
      <c r="F18" s="177">
        <f>+F10+F15+F17</f>
        <v>907.75215801514958</v>
      </c>
      <c r="H18" s="175">
        <f>+H10+H15+H17</f>
        <v>683.76946614039889</v>
      </c>
      <c r="I18" s="176">
        <f>+I10+I15+I17</f>
        <v>54.472067702681954</v>
      </c>
      <c r="J18" s="176">
        <f>+J10+J15+J17</f>
        <v>82.114792042478342</v>
      </c>
      <c r="K18" s="176">
        <f>+K10+K15+K17</f>
        <v>60.900097740999612</v>
      </c>
      <c r="L18" s="177">
        <f>+L10+L15+L17</f>
        <v>881.2564236265589</v>
      </c>
    </row>
    <row r="19" spans="1:13">
      <c r="A19" s="122" t="s">
        <v>144</v>
      </c>
      <c r="F19" s="110"/>
    </row>
    <row r="20" spans="1:13">
      <c r="A20" s="122" t="s">
        <v>145</v>
      </c>
    </row>
    <row r="21" spans="1:13">
      <c r="A21" s="122" t="s">
        <v>146</v>
      </c>
      <c r="G21" s="178" t="s">
        <v>147</v>
      </c>
    </row>
    <row r="22" spans="1:13">
      <c r="A22" s="139" t="s">
        <v>148</v>
      </c>
    </row>
    <row r="23" spans="1:13" ht="17.25" thickBot="1">
      <c r="A23" s="158" t="s">
        <v>149</v>
      </c>
      <c r="B23" s="38"/>
      <c r="C23" s="38"/>
      <c r="D23" s="38"/>
      <c r="E23" s="38"/>
      <c r="F23" s="38"/>
      <c r="G23"/>
      <c r="H23" s="38"/>
      <c r="I23" s="38"/>
      <c r="J23" s="38"/>
      <c r="K23" s="38"/>
      <c r="L23" s="38"/>
    </row>
    <row r="24" spans="1:13">
      <c r="A24" s="159"/>
      <c r="B24" s="237" t="str">
        <f>+B6</f>
        <v>1Q 2018</v>
      </c>
      <c r="C24" s="237"/>
      <c r="D24" s="237"/>
      <c r="E24" s="237"/>
      <c r="F24" s="237"/>
      <c r="G24"/>
      <c r="H24" s="237" t="str">
        <f>+H6</f>
        <v>1Q 2017</v>
      </c>
      <c r="I24" s="237"/>
      <c r="J24" s="237"/>
      <c r="K24" s="237"/>
      <c r="L24" s="237"/>
    </row>
    <row r="25" spans="1:13" ht="34.5" customHeight="1">
      <c r="A25" s="160"/>
      <c r="B25" s="161" t="s">
        <v>128</v>
      </c>
      <c r="C25" s="238" t="s">
        <v>150</v>
      </c>
      <c r="D25" s="239"/>
      <c r="E25" s="161" t="s">
        <v>131</v>
      </c>
      <c r="F25" s="161" t="s">
        <v>132</v>
      </c>
      <c r="H25" s="161" t="s">
        <v>128</v>
      </c>
      <c r="I25" s="238" t="s">
        <v>150</v>
      </c>
      <c r="J25" s="239"/>
      <c r="K25" s="161" t="s">
        <v>131</v>
      </c>
      <c r="L25" s="161" t="s">
        <v>132</v>
      </c>
    </row>
    <row r="26" spans="1:13">
      <c r="A26" s="162" t="s">
        <v>133</v>
      </c>
      <c r="B26" s="163">
        <v>1886.4204648251475</v>
      </c>
      <c r="C26" s="236">
        <v>182.67348632048396</v>
      </c>
      <c r="D26" s="236"/>
      <c r="E26" s="164">
        <v>230.331798964369</v>
      </c>
      <c r="F26" s="165">
        <f>+SUM(B26:E26)</f>
        <v>2299.4257501100001</v>
      </c>
      <c r="G26" s="178"/>
      <c r="H26" s="163">
        <v>1922.4866062953674</v>
      </c>
      <c r="I26" s="236">
        <v>177.41773265001402</v>
      </c>
      <c r="J26" s="236"/>
      <c r="K26" s="164">
        <v>227.04939711161899</v>
      </c>
      <c r="L26" s="165">
        <f>+SUM(H26:K26)</f>
        <v>2326.9537360570002</v>
      </c>
      <c r="M26" s="110"/>
    </row>
    <row r="27" spans="1:13">
      <c r="A27" s="166" t="s">
        <v>134</v>
      </c>
      <c r="B27" s="167">
        <v>295.17760190980317</v>
      </c>
      <c r="C27" s="235">
        <v>16.333032755855132</v>
      </c>
      <c r="D27" s="235"/>
      <c r="E27" s="168">
        <v>63.084844563611675</v>
      </c>
      <c r="F27" s="169">
        <f>+SUM(B27:E27)</f>
        <v>374.59547922926998</v>
      </c>
      <c r="G27" s="178"/>
      <c r="H27" s="167">
        <v>277.34911899999997</v>
      </c>
      <c r="I27" s="235">
        <v>15.604988000000001</v>
      </c>
      <c r="J27" s="235"/>
      <c r="K27" s="168">
        <v>60.474536999999998</v>
      </c>
      <c r="L27" s="169">
        <f>+SUM(H27:K27)</f>
        <v>353.42864399999996</v>
      </c>
      <c r="M27" s="110"/>
    </row>
    <row r="28" spans="1:13">
      <c r="A28" s="170" t="s">
        <v>135</v>
      </c>
      <c r="B28" s="171">
        <f>+B26+B27</f>
        <v>2181.5980667349509</v>
      </c>
      <c r="C28" s="232">
        <f>+C26+C27</f>
        <v>199.00651907633909</v>
      </c>
      <c r="D28" s="232"/>
      <c r="E28" s="172">
        <f>+E26+E27</f>
        <v>293.41664352798068</v>
      </c>
      <c r="F28" s="173">
        <f>+F26+F27</f>
        <v>2674.0212293392701</v>
      </c>
      <c r="G28" s="179"/>
      <c r="H28" s="171">
        <f>+H26+H27</f>
        <v>2199.8357252953674</v>
      </c>
      <c r="I28" s="232">
        <f>+I26+I27</f>
        <v>193.02272065001401</v>
      </c>
      <c r="J28" s="232"/>
      <c r="K28" s="172">
        <f>+K26+K27</f>
        <v>287.52393411161898</v>
      </c>
      <c r="L28" s="173">
        <f>+L26+L27</f>
        <v>2680.3823800570003</v>
      </c>
      <c r="M28" s="110"/>
    </row>
    <row r="29" spans="1:13">
      <c r="A29" s="166" t="s">
        <v>136</v>
      </c>
      <c r="B29" s="167">
        <v>373.48984953390129</v>
      </c>
      <c r="C29" s="235">
        <v>83.637677998611977</v>
      </c>
      <c r="D29" s="235"/>
      <c r="E29" s="168">
        <v>48.675662467486703</v>
      </c>
      <c r="F29" s="169">
        <f>+SUM(B29:E29)</f>
        <v>505.80318999999997</v>
      </c>
      <c r="G29" s="178"/>
      <c r="H29" s="167">
        <v>350.23556298654785</v>
      </c>
      <c r="I29" s="235">
        <v>67.401774717005992</v>
      </c>
      <c r="J29" s="235"/>
      <c r="K29" s="168">
        <v>59.913988296446185</v>
      </c>
      <c r="L29" s="169">
        <f>+SUM(H29:K29)</f>
        <v>477.55132600000002</v>
      </c>
      <c r="M29" s="110"/>
    </row>
    <row r="30" spans="1:13">
      <c r="A30" s="166" t="s">
        <v>137</v>
      </c>
      <c r="B30" s="167" t="s">
        <v>138</v>
      </c>
      <c r="C30" s="235" t="s">
        <v>138</v>
      </c>
      <c r="D30" s="235"/>
      <c r="E30" s="168" t="s">
        <v>138</v>
      </c>
      <c r="F30" s="169" t="s">
        <v>138</v>
      </c>
      <c r="G30" s="178"/>
      <c r="H30" s="167">
        <v>71.440230472199261</v>
      </c>
      <c r="I30" s="235">
        <v>14.76704</v>
      </c>
      <c r="J30" s="235"/>
      <c r="K30" s="168">
        <v>3.755345014025135</v>
      </c>
      <c r="L30" s="169">
        <f>+SUM(H30:K30)</f>
        <v>89.962615486224394</v>
      </c>
      <c r="M30" s="110"/>
    </row>
    <row r="31" spans="1:13">
      <c r="A31" s="166" t="s">
        <v>139</v>
      </c>
      <c r="B31" s="167">
        <v>1024.3084101779987</v>
      </c>
      <c r="C31" s="235">
        <v>108.334507962</v>
      </c>
      <c r="D31" s="235"/>
      <c r="E31" s="168">
        <v>116.04835117700003</v>
      </c>
      <c r="F31" s="169">
        <f>+SUM(B31:E31)</f>
        <v>1248.6912693169988</v>
      </c>
      <c r="G31" s="178"/>
      <c r="H31" s="167">
        <v>994.33262718788001</v>
      </c>
      <c r="I31" s="235">
        <v>100.018987533</v>
      </c>
      <c r="J31" s="235"/>
      <c r="K31" s="168">
        <v>99.885431490000016</v>
      </c>
      <c r="L31" s="169">
        <f>+SUM(H31:K31)</f>
        <v>1194.23704621088</v>
      </c>
      <c r="M31" s="110"/>
    </row>
    <row r="32" spans="1:13">
      <c r="A32" s="166" t="s">
        <v>140</v>
      </c>
      <c r="B32" s="167">
        <v>204.36158999999998</v>
      </c>
      <c r="C32" s="235">
        <v>27.457849000000003</v>
      </c>
      <c r="D32" s="235"/>
      <c r="E32" s="168">
        <v>25.142526</v>
      </c>
      <c r="F32" s="169">
        <f>+SUM(B32:E32)</f>
        <v>256.96196499999996</v>
      </c>
      <c r="G32" s="178"/>
      <c r="H32" s="167">
        <v>200.08073700000003</v>
      </c>
      <c r="I32" s="235">
        <v>28.537783999999998</v>
      </c>
      <c r="J32" s="235"/>
      <c r="K32" s="168">
        <v>26.351868999999997</v>
      </c>
      <c r="L32" s="169">
        <f>+SUM(H32:K32)</f>
        <v>254.97039000000001</v>
      </c>
      <c r="M32" s="110"/>
    </row>
    <row r="33" spans="1:13">
      <c r="A33" s="170" t="s">
        <v>141</v>
      </c>
      <c r="B33" s="171">
        <f>+B29+B31+B32</f>
        <v>1602.1598497118998</v>
      </c>
      <c r="C33" s="232">
        <f>+C29+C31+C32</f>
        <v>219.43003496061198</v>
      </c>
      <c r="D33" s="232">
        <f>+D29+D30+D31+D32</f>
        <v>0</v>
      </c>
      <c r="E33" s="172">
        <f>+E29+E31+E32</f>
        <v>189.86653964448672</v>
      </c>
      <c r="F33" s="173">
        <f>+SUM(F31:F32)+F29</f>
        <v>2011.4564243169989</v>
      </c>
      <c r="G33" s="180"/>
      <c r="H33" s="171">
        <f>+H29+H30+H31+H32</f>
        <v>1616.0891576466272</v>
      </c>
      <c r="I33" s="232">
        <f>+I29+I30+I31+I32</f>
        <v>210.72558625000596</v>
      </c>
      <c r="J33" s="232">
        <f>+J29+J30+J31+J32</f>
        <v>0</v>
      </c>
      <c r="K33" s="172">
        <f>+K29+K30+K31+K32</f>
        <v>189.90663380047133</v>
      </c>
      <c r="L33" s="173">
        <f>+SUM(L29:L32)</f>
        <v>2016.7213776971043</v>
      </c>
      <c r="M33" s="110"/>
    </row>
    <row r="34" spans="1:13" ht="18">
      <c r="A34" s="166" t="s">
        <v>151</v>
      </c>
      <c r="B34" s="167">
        <v>1290.5406014612452</v>
      </c>
      <c r="C34" s="235">
        <v>72.494482343000058</v>
      </c>
      <c r="D34" s="235"/>
      <c r="E34" s="168">
        <v>89.054759195754642</v>
      </c>
      <c r="F34" s="169">
        <f>+SUM(B34:E34)</f>
        <v>1452.089843</v>
      </c>
      <c r="G34" s="178"/>
      <c r="H34" s="167">
        <v>927.3599999999999</v>
      </c>
      <c r="I34" s="235">
        <v>48.57</v>
      </c>
      <c r="J34" s="235"/>
      <c r="K34" s="168">
        <v>68.67</v>
      </c>
      <c r="L34" s="169">
        <f>+SUM(H34:K34)</f>
        <v>1044.5999999999999</v>
      </c>
      <c r="M34" s="110"/>
    </row>
    <row r="35" spans="1:13">
      <c r="A35" s="170" t="s">
        <v>143</v>
      </c>
      <c r="B35" s="171">
        <f>+B34</f>
        <v>1290.5406014612452</v>
      </c>
      <c r="C35" s="232">
        <f>+C34</f>
        <v>72.494482343000058</v>
      </c>
      <c r="D35" s="232"/>
      <c r="E35" s="172">
        <f>+E34</f>
        <v>89.054759195754642</v>
      </c>
      <c r="F35" s="173">
        <f>+F34</f>
        <v>1452.089843</v>
      </c>
      <c r="G35" s="180"/>
      <c r="H35" s="171">
        <f>+H34</f>
        <v>927.3599999999999</v>
      </c>
      <c r="I35" s="232">
        <f>+I34</f>
        <v>48.57</v>
      </c>
      <c r="J35" s="232"/>
      <c r="K35" s="172">
        <f>+K34</f>
        <v>68.67</v>
      </c>
      <c r="L35" s="173">
        <f>+L34</f>
        <v>1044.5999999999999</v>
      </c>
      <c r="M35" s="110"/>
    </row>
    <row r="36" spans="1:13">
      <c r="A36" s="174" t="s">
        <v>132</v>
      </c>
      <c r="B36" s="175">
        <f>+B28+B33+B35</f>
        <v>5074.2985179080961</v>
      </c>
      <c r="C36" s="233">
        <f>+C28+C33+C35</f>
        <v>490.93103637995114</v>
      </c>
      <c r="D36" s="233">
        <f>+D28+D33+D35</f>
        <v>0</v>
      </c>
      <c r="E36" s="176">
        <f>+E28+E33+E35</f>
        <v>572.337942368222</v>
      </c>
      <c r="F36" s="177">
        <f>+F28+F33+F35</f>
        <v>6137.5674966562692</v>
      </c>
      <c r="G36" s="178"/>
      <c r="H36" s="175">
        <f>+H28+H33+H35</f>
        <v>4743.2848829419945</v>
      </c>
      <c r="I36" s="233">
        <f>+I28+I33+I35</f>
        <v>452.31830690001999</v>
      </c>
      <c r="J36" s="233">
        <f>+J28+J33+J35</f>
        <v>0</v>
      </c>
      <c r="K36" s="176">
        <f>+K28+K33+K35</f>
        <v>546.10056791209024</v>
      </c>
      <c r="L36" s="177">
        <f>+L28+L33+L35</f>
        <v>5741.703757754105</v>
      </c>
      <c r="M36" s="110"/>
    </row>
    <row r="37" spans="1:13">
      <c r="A37" s="234" t="s">
        <v>152</v>
      </c>
      <c r="B37" s="234"/>
      <c r="C37" s="234"/>
      <c r="D37" s="234"/>
      <c r="E37" s="234"/>
      <c r="F37" s="234"/>
      <c r="L37" s="181"/>
    </row>
  </sheetData>
  <mergeCells count="29">
    <mergeCell ref="B6:F6"/>
    <mergeCell ref="H6:L6"/>
    <mergeCell ref="B24:F24"/>
    <mergeCell ref="H24:L24"/>
    <mergeCell ref="C25:D25"/>
    <mergeCell ref="I25:J25"/>
    <mergeCell ref="C26:D26"/>
    <mergeCell ref="I26:J26"/>
    <mergeCell ref="C27:D27"/>
    <mergeCell ref="I27:J27"/>
    <mergeCell ref="C28:D28"/>
    <mergeCell ref="I28:J28"/>
    <mergeCell ref="C29:D29"/>
    <mergeCell ref="I29:J29"/>
    <mergeCell ref="C30:D30"/>
    <mergeCell ref="I30:J30"/>
    <mergeCell ref="C31:D31"/>
    <mergeCell ref="I31:J31"/>
    <mergeCell ref="C32:D32"/>
    <mergeCell ref="I32:J32"/>
    <mergeCell ref="C33:D33"/>
    <mergeCell ref="I33:J33"/>
    <mergeCell ref="C34:D34"/>
    <mergeCell ref="I34:J34"/>
    <mergeCell ref="C35:D35"/>
    <mergeCell ref="I35:J35"/>
    <mergeCell ref="C36:D36"/>
    <mergeCell ref="I36:J36"/>
    <mergeCell ref="A37:F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pageSetUpPr fitToPage="1"/>
  </sheetPr>
  <dimension ref="A1:J48"/>
  <sheetViews>
    <sheetView showGridLines="0" zoomScale="115" zoomScaleNormal="115" workbookViewId="0">
      <pane ySplit="2" topLeftCell="A16" activePane="bottomLeft" state="frozen"/>
      <selection pane="bottomLeft" activeCell="F31" sqref="F31"/>
    </sheetView>
  </sheetViews>
  <sheetFormatPr baseColWidth="10" defaultColWidth="0" defaultRowHeight="16.5" customHeight="1" zeroHeight="1"/>
  <cols>
    <col min="1" max="1" width="15.5703125" style="35" customWidth="1"/>
    <col min="2" max="4" width="13.7109375" style="35" customWidth="1"/>
    <col min="5" max="5" width="2.7109375" style="35" customWidth="1"/>
    <col min="6" max="8" width="13.7109375" style="35" customWidth="1"/>
    <col min="9" max="9" width="4" style="35" customWidth="1"/>
    <col min="10" max="10" width="0" style="35" hidden="1" customWidth="1"/>
    <col min="11" max="16384" width="11.42578125" style="35" hidden="1"/>
  </cols>
  <sheetData>
    <row r="1" spans="1:8" ht="18.75">
      <c r="A1" s="33" t="s">
        <v>153</v>
      </c>
    </row>
    <row r="2" spans="1:8" ht="17.25" thickBot="1">
      <c r="A2" s="182" t="s">
        <v>154</v>
      </c>
      <c r="B2" s="133"/>
      <c r="C2" s="133"/>
      <c r="D2" s="133"/>
      <c r="E2" s="133"/>
      <c r="F2" s="133"/>
      <c r="G2" s="133"/>
      <c r="H2" s="133"/>
    </row>
    <row r="3" spans="1:8" ht="3.75" customHeight="1" thickTop="1"/>
    <row r="4" spans="1:8" ht="20.25" thickBot="1">
      <c r="A4" s="183" t="s">
        <v>155</v>
      </c>
      <c r="B4" s="184"/>
      <c r="C4" s="184"/>
      <c r="D4" s="184"/>
      <c r="E4" s="184"/>
      <c r="F4" s="184"/>
      <c r="G4" s="184"/>
      <c r="H4" s="184"/>
    </row>
    <row r="5" spans="1:8" ht="6" customHeight="1">
      <c r="A5" s="149"/>
      <c r="B5" s="66"/>
      <c r="C5" s="66"/>
      <c r="D5" s="66"/>
      <c r="E5" s="66"/>
      <c r="F5" s="66"/>
      <c r="G5" s="66"/>
      <c r="H5" s="66"/>
    </row>
    <row r="6" spans="1:8">
      <c r="B6" s="185" t="s">
        <v>156</v>
      </c>
      <c r="C6" s="186" t="s">
        <v>16</v>
      </c>
    </row>
    <row r="7" spans="1:8">
      <c r="A7" s="187" t="s">
        <v>133</v>
      </c>
      <c r="B7" s="188">
        <v>5.1329376979635688E-2</v>
      </c>
      <c r="C7" s="189">
        <v>1.2987043334006465E-2</v>
      </c>
    </row>
    <row r="8" spans="1:8">
      <c r="A8" s="190" t="s">
        <v>136</v>
      </c>
      <c r="B8" s="191">
        <v>3.0656298562520723E-2</v>
      </c>
      <c r="C8" s="192">
        <v>2.05348257818041E-2</v>
      </c>
    </row>
    <row r="9" spans="1:8" ht="18" hidden="1">
      <c r="A9" s="193" t="s">
        <v>157</v>
      </c>
      <c r="B9" s="194">
        <v>2.8347632443274984E-2</v>
      </c>
      <c r="C9" s="195">
        <v>9.3300419499420251E-3</v>
      </c>
    </row>
    <row r="10" spans="1:8">
      <c r="A10" s="190" t="s">
        <v>139</v>
      </c>
      <c r="B10" s="191">
        <v>2.8347632443274984E-2</v>
      </c>
      <c r="C10" s="192">
        <v>9.3300419499420251E-3</v>
      </c>
    </row>
    <row r="11" spans="1:8">
      <c r="A11" s="193" t="s">
        <v>140</v>
      </c>
      <c r="B11" s="194">
        <v>0.25479449363945883</v>
      </c>
      <c r="C11" s="195">
        <v>6.7399965396269801E-2</v>
      </c>
    </row>
    <row r="12" spans="1:8">
      <c r="A12" s="196" t="s">
        <v>158</v>
      </c>
      <c r="B12" s="197">
        <v>4.4113593804465667E-2</v>
      </c>
      <c r="C12" s="198">
        <v>2.5873283897911437E-2</v>
      </c>
    </row>
    <row r="13" spans="1:8" ht="17.25">
      <c r="A13" s="122" t="s">
        <v>159</v>
      </c>
    </row>
    <row r="14" spans="1:8" ht="17.25" customHeight="1">
      <c r="A14" s="122"/>
    </row>
    <row r="15" spans="1:8" ht="3" customHeight="1"/>
    <row r="16" spans="1:8" ht="20.25" thickBot="1">
      <c r="A16" s="183" t="s">
        <v>160</v>
      </c>
      <c r="B16" s="184"/>
      <c r="C16" s="184"/>
      <c r="D16" s="184"/>
      <c r="E16" s="184"/>
      <c r="F16" s="184"/>
      <c r="G16" s="184"/>
      <c r="H16" s="184"/>
    </row>
    <row r="17" spans="1:8" ht="6" customHeight="1">
      <c r="A17" s="149"/>
      <c r="B17" s="66"/>
      <c r="C17" s="66"/>
      <c r="D17" s="66"/>
      <c r="E17" s="66"/>
      <c r="F17" s="66"/>
      <c r="G17" s="66"/>
      <c r="H17" s="66"/>
    </row>
    <row r="18" spans="1:8" ht="24" customHeight="1">
      <c r="A18" s="149"/>
      <c r="B18" s="240" t="s">
        <v>161</v>
      </c>
      <c r="C18" s="241"/>
      <c r="D18" s="242"/>
      <c r="E18" s="66"/>
      <c r="F18" s="66"/>
      <c r="G18" s="66"/>
      <c r="H18" s="66"/>
    </row>
    <row r="19" spans="1:8">
      <c r="B19" s="185" t="s">
        <v>16</v>
      </c>
      <c r="C19" s="199" t="s">
        <v>18</v>
      </c>
      <c r="D19" s="186" t="s">
        <v>162</v>
      </c>
    </row>
    <row r="20" spans="1:8">
      <c r="A20" s="200" t="s">
        <v>133</v>
      </c>
      <c r="B20" s="201">
        <v>18.759001382488481</v>
      </c>
      <c r="C20" s="202">
        <v>20.388166666666667</v>
      </c>
      <c r="D20" s="203">
        <v>-7.9907394853788616E-2</v>
      </c>
    </row>
    <row r="21" spans="1:8">
      <c r="A21" s="204" t="s">
        <v>163</v>
      </c>
      <c r="B21" s="205">
        <v>7.3653310906297991</v>
      </c>
      <c r="C21" s="206">
        <v>7.4308995698924738</v>
      </c>
      <c r="D21" s="207">
        <v>-8.8237606558883019E-3</v>
      </c>
    </row>
    <row r="22" spans="1:8">
      <c r="A22" s="208" t="s">
        <v>164</v>
      </c>
      <c r="B22" s="209">
        <v>30.978949001536098</v>
      </c>
      <c r="C22" s="210">
        <v>29.503759139784947</v>
      </c>
      <c r="D22" s="211">
        <v>5.0000064559973412E-2</v>
      </c>
    </row>
    <row r="23" spans="1:8">
      <c r="A23" s="204" t="s">
        <v>165</v>
      </c>
      <c r="B23" s="205">
        <v>571.95050691244239</v>
      </c>
      <c r="C23" s="206">
        <v>564.71932795698922</v>
      </c>
      <c r="D23" s="207">
        <v>1.2804907849734315E-2</v>
      </c>
    </row>
    <row r="24" spans="1:8">
      <c r="A24" s="208" t="s">
        <v>166</v>
      </c>
      <c r="B24" s="209">
        <v>1</v>
      </c>
      <c r="C24" s="210">
        <v>1</v>
      </c>
      <c r="D24" s="211">
        <v>0</v>
      </c>
    </row>
    <row r="25" spans="1:8">
      <c r="A25" s="204" t="s">
        <v>136</v>
      </c>
      <c r="B25" s="205">
        <v>2860.3643298245611</v>
      </c>
      <c r="C25" s="206">
        <v>2922.0723818181814</v>
      </c>
      <c r="D25" s="207">
        <v>-2.1117906721812352E-2</v>
      </c>
    </row>
    <row r="26" spans="1:8" hidden="1">
      <c r="A26" s="208" t="s">
        <v>137</v>
      </c>
      <c r="B26" s="209">
        <v>3.2437696969696965</v>
      </c>
      <c r="C26" s="210">
        <v>3.1420434782608697</v>
      </c>
      <c r="D26" s="211">
        <v>3.2375815106521877E-2</v>
      </c>
    </row>
    <row r="27" spans="1:8">
      <c r="A27" s="204" t="s">
        <v>139</v>
      </c>
      <c r="B27" s="205">
        <v>3.2437696969696965</v>
      </c>
      <c r="C27" s="206">
        <v>3.1420434782608697</v>
      </c>
      <c r="D27" s="207">
        <v>3.2375815106521877E-2</v>
      </c>
    </row>
    <row r="28" spans="1:8">
      <c r="A28" s="208" t="s">
        <v>140</v>
      </c>
      <c r="B28" s="209">
        <v>19.704418518518519</v>
      </c>
      <c r="C28" s="210">
        <v>15.674233333333333</v>
      </c>
      <c r="D28" s="211">
        <v>0.25712167858407864</v>
      </c>
    </row>
    <row r="29" spans="1:8">
      <c r="A29" s="212" t="str">
        <f>+A12</f>
        <v>Philippines</v>
      </c>
      <c r="B29" s="213">
        <v>51.45396608187135</v>
      </c>
      <c r="C29" s="214">
        <v>49.990733333333331</v>
      </c>
      <c r="D29" s="215">
        <v>2.9270079692196749E-2</v>
      </c>
      <c r="E29" s="66"/>
      <c r="F29" s="66"/>
      <c r="G29" s="66"/>
      <c r="H29" s="66"/>
    </row>
    <row r="30" spans="1:8" ht="9" customHeight="1"/>
    <row r="31" spans="1:8" ht="17.25" thickBot="1">
      <c r="A31" s="183" t="s">
        <v>167</v>
      </c>
      <c r="B31" s="184"/>
      <c r="C31" s="184"/>
      <c r="D31" s="184"/>
      <c r="E31" s="184"/>
      <c r="F31" s="184"/>
      <c r="G31" s="184"/>
      <c r="H31" s="184"/>
    </row>
    <row r="32" spans="1:8" ht="6" customHeight="1">
      <c r="A32" s="149"/>
      <c r="B32" s="66"/>
      <c r="C32" s="66"/>
      <c r="D32" s="66"/>
      <c r="E32" s="66"/>
      <c r="F32" s="66"/>
      <c r="G32" s="66"/>
      <c r="H32" s="66"/>
    </row>
    <row r="33" spans="1:8" ht="16.5" customHeight="1">
      <c r="A33" s="149"/>
      <c r="B33" s="240" t="s">
        <v>168</v>
      </c>
      <c r="C33" s="241"/>
      <c r="D33" s="242"/>
      <c r="E33" s="66"/>
      <c r="F33" s="240" t="s">
        <v>169</v>
      </c>
      <c r="G33" s="241"/>
      <c r="H33" s="242"/>
    </row>
    <row r="34" spans="1:8">
      <c r="B34" s="216" t="s">
        <v>170</v>
      </c>
      <c r="C34" s="217" t="s">
        <v>171</v>
      </c>
      <c r="D34" s="218" t="s">
        <v>162</v>
      </c>
      <c r="F34" s="219" t="s">
        <v>172</v>
      </c>
      <c r="G34" s="220" t="s">
        <v>172</v>
      </c>
      <c r="H34" s="218" t="s">
        <v>162</v>
      </c>
    </row>
    <row r="35" spans="1:8">
      <c r="A35" s="200" t="s">
        <v>133</v>
      </c>
      <c r="B35" s="202">
        <v>18.3445</v>
      </c>
      <c r="C35" s="202">
        <v>18.809200000000001</v>
      </c>
      <c r="D35" s="203">
        <v>-2.4705994938647113E-2</v>
      </c>
      <c r="F35" s="201">
        <v>19.735399999999998</v>
      </c>
      <c r="G35" s="202">
        <v>20.664000000000001</v>
      </c>
      <c r="H35" s="203">
        <v>-4.4938056523422532E-2</v>
      </c>
    </row>
    <row r="36" spans="1:8">
      <c r="A36" s="204" t="s">
        <v>163</v>
      </c>
      <c r="B36" s="206">
        <v>7.3991899999999999</v>
      </c>
      <c r="C36" s="206">
        <v>7.3397600000000001</v>
      </c>
      <c r="D36" s="207">
        <v>8.096994997111695E-3</v>
      </c>
      <c r="F36" s="205">
        <v>7.3448000000000002</v>
      </c>
      <c r="G36" s="206">
        <v>7.5221299999999998</v>
      </c>
      <c r="H36" s="207">
        <v>-2.3574439686631199E-2</v>
      </c>
    </row>
    <row r="37" spans="1:8">
      <c r="A37" s="208" t="s">
        <v>164</v>
      </c>
      <c r="B37" s="210">
        <v>31.163599999999999</v>
      </c>
      <c r="C37" s="210">
        <v>29.679600000000001</v>
      </c>
      <c r="D37" s="211">
        <v>5.0000673863529022E-2</v>
      </c>
      <c r="F37" s="209">
        <v>30.790900000000001</v>
      </c>
      <c r="G37" s="210">
        <v>29.3247</v>
      </c>
      <c r="H37" s="211">
        <v>4.9998806466903245E-2</v>
      </c>
    </row>
    <row r="38" spans="1:8">
      <c r="A38" s="204" t="s">
        <v>165</v>
      </c>
      <c r="B38" s="206">
        <v>569.30999999999995</v>
      </c>
      <c r="C38" s="206">
        <v>567.34</v>
      </c>
      <c r="D38" s="207">
        <v>3.4723446257973745E-3</v>
      </c>
      <c r="F38" s="205">
        <v>572.55999999999995</v>
      </c>
      <c r="G38" s="206">
        <v>561.1</v>
      </c>
      <c r="H38" s="207">
        <v>2.042416681518433E-2</v>
      </c>
    </row>
    <row r="39" spans="1:8">
      <c r="A39" s="208" t="s">
        <v>166</v>
      </c>
      <c r="B39" s="210">
        <v>1</v>
      </c>
      <c r="C39" s="210">
        <v>1</v>
      </c>
      <c r="D39" s="211">
        <v>0</v>
      </c>
      <c r="F39" s="209">
        <v>1</v>
      </c>
      <c r="G39" s="210">
        <v>1</v>
      </c>
      <c r="H39" s="211">
        <v>0</v>
      </c>
    </row>
    <row r="40" spans="1:8">
      <c r="A40" s="204" t="s">
        <v>136</v>
      </c>
      <c r="B40" s="206">
        <v>2780.47</v>
      </c>
      <c r="C40" s="206">
        <v>2880.24</v>
      </c>
      <c r="D40" s="207">
        <v>-3.4639474488237121E-2</v>
      </c>
      <c r="F40" s="205">
        <v>2984</v>
      </c>
      <c r="G40" s="206">
        <v>3000.71</v>
      </c>
      <c r="H40" s="207">
        <v>-5.5686820785747493E-3</v>
      </c>
    </row>
    <row r="41" spans="1:8" hidden="1">
      <c r="A41" s="208" t="s">
        <v>137</v>
      </c>
      <c r="B41" s="210">
        <v>3.3237999999999999</v>
      </c>
      <c r="C41" s="210">
        <v>3.1684000000000001</v>
      </c>
      <c r="D41" s="211">
        <v>4.9046837520515085E-2</v>
      </c>
      <c r="F41" s="209">
        <v>3.3079999999999998</v>
      </c>
      <c r="G41" s="210">
        <v>3.2591000000000001</v>
      </c>
      <c r="H41" s="211">
        <v>1.5004142247859731E-2</v>
      </c>
    </row>
    <row r="42" spans="1:8">
      <c r="A42" s="204" t="s">
        <v>139</v>
      </c>
      <c r="B42" s="206">
        <v>3.3237999999999999</v>
      </c>
      <c r="C42" s="206">
        <v>3.1684000000000001</v>
      </c>
      <c r="D42" s="207">
        <v>4.9046837520515085E-2</v>
      </c>
      <c r="F42" s="205">
        <v>3.3079999999999998</v>
      </c>
      <c r="G42" s="206">
        <v>3.2591000000000001</v>
      </c>
      <c r="H42" s="207">
        <v>1.5004142247859731E-2</v>
      </c>
    </row>
    <row r="43" spans="1:8">
      <c r="A43" s="208" t="s">
        <v>140</v>
      </c>
      <c r="B43" s="210">
        <v>20.149000000000001</v>
      </c>
      <c r="C43" s="210">
        <v>15.39</v>
      </c>
      <c r="D43" s="211">
        <v>0.30922677063027937</v>
      </c>
      <c r="F43" s="209">
        <v>18.649000000000001</v>
      </c>
      <c r="G43" s="210">
        <v>15.89</v>
      </c>
      <c r="H43" s="211">
        <v>0.17363121460037756</v>
      </c>
    </row>
    <row r="44" spans="1:8">
      <c r="A44" s="212" t="s">
        <v>158</v>
      </c>
      <c r="B44" s="214">
        <v>52.207000000000001</v>
      </c>
      <c r="C44" s="214">
        <v>50.194000000000003</v>
      </c>
      <c r="D44" s="215">
        <v>4.0104394947603206E-2</v>
      </c>
      <c r="E44" s="66"/>
      <c r="F44" s="213">
        <v>49.923000000000002</v>
      </c>
      <c r="G44" s="214">
        <v>49.813000000000002</v>
      </c>
      <c r="H44" s="215">
        <v>2.2082588882419429E-3</v>
      </c>
    </row>
    <row r="45" spans="1:8" s="115" customFormat="1" ht="16.5" customHeight="1">
      <c r="A45" s="122" t="s">
        <v>173</v>
      </c>
    </row>
    <row r="46" spans="1:8" hidden="1">
      <c r="A46" s="122"/>
    </row>
    <row r="47" spans="1:8">
      <c r="A47" s="221"/>
    </row>
    <row r="48" spans="1:8" ht="16.5" customHeight="1"/>
  </sheetData>
  <mergeCells count="3">
    <mergeCell ref="B18:D18"/>
    <mergeCell ref="B33:D33"/>
    <mergeCell ref="F33:H33"/>
  </mergeCells>
  <pageMargins left="0.7" right="0.7" top="0.75" bottom="0.75" header="0.3" footer="0.3"/>
  <pageSetup paperSize="9" scale="86" orientation="portrait" r:id="rId1"/>
  <drawing r:id="rId2"/>
  <legacyDrawing r:id="rId3"/>
  <controls>
    <mc:AlternateContent xmlns:mc="http://schemas.openxmlformats.org/markup-compatibility/2006">
      <mc:Choice Requires="x14">
        <control shapeId="7169" r:id="rId4" name="FPMExcelClientSheetOptionstb1">
          <controlPr defaultSize="0" autoLine="0" r:id="rId5">
            <anchor moveWithCells="1" sizeWithCells="1">
              <from>
                <xdr:col>0</xdr:col>
                <xdr:colOff>0</xdr:colOff>
                <xdr:row>0</xdr:row>
                <xdr:rowOff>0</xdr:rowOff>
              </from>
              <to>
                <xdr:col>0</xdr:col>
                <xdr:colOff>981075</xdr:colOff>
                <xdr:row>0</xdr:row>
                <xdr:rowOff>0</xdr:rowOff>
              </to>
            </anchor>
          </controlPr>
        </control>
      </mc:Choice>
      <mc:Fallback>
        <control shapeId="7169" r:id="rId4"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 Summary</vt:lpstr>
      <vt:lpstr>(1) Consolidated Q</vt:lpstr>
      <vt:lpstr>(3) Division MX-CAM </vt:lpstr>
      <vt:lpstr>(4) Division SA</vt:lpstr>
      <vt:lpstr>(6) Asia</vt:lpstr>
      <vt:lpstr>(9) Balance  (2)</vt:lpstr>
      <vt:lpstr>1Q18</vt:lpstr>
      <vt:lpstr>(12) Macroeconomics (2)</vt:lpstr>
      <vt:lpstr>'(+) Summary'!Área_de_impresión</vt:lpstr>
      <vt:lpstr>'(1) Consolidated Q'!Área_de_impresión</vt:lpstr>
      <vt:lpstr>'(12) Macroeconomics (2)'!Área_de_impresión</vt:lpstr>
      <vt:lpstr>'(3) Division MX-CAM '!Área_de_impresión</vt:lpstr>
      <vt:lpstr>'(4) Division SA'!Área_de_impresión</vt:lpstr>
      <vt:lpstr>'(6) Asia'!Área_de_impresión</vt:lpstr>
      <vt:lpstr>'(9) Balance  (2)'!Área_de_impresión</vt:lpstr>
    </vt:vector>
  </TitlesOfParts>
  <Company>FEMSA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Cruz, Maria Fernanda</dc:creator>
  <cp:lastModifiedBy>Garcia Cruz, Maria Fernanda</cp:lastModifiedBy>
  <dcterms:created xsi:type="dcterms:W3CDTF">2018-06-26T18:27:50Z</dcterms:created>
  <dcterms:modified xsi:type="dcterms:W3CDTF">2018-07-25T21:38:43Z</dcterms:modified>
</cp:coreProperties>
</file>