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03144812\Dropbox (Investor Relations)\Investor Relations\Reportes Trimestrales\2019\3Q19\15. Formato PR\Website\"/>
    </mc:Choice>
  </mc:AlternateContent>
  <bookViews>
    <workbookView xWindow="0" yWindow="0" windowWidth="20490" windowHeight="7320" firstSheet="2" activeTab="6"/>
  </bookViews>
  <sheets>
    <sheet name="Resumen KOF" sheetId="1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8" l="1"/>
  <c r="J5" i="5"/>
  <c r="M13" i="5"/>
  <c r="K18" i="5"/>
  <c r="K12" i="5"/>
  <c r="K16" i="5"/>
  <c r="K15" i="5" l="1"/>
  <c r="K17" i="5"/>
  <c r="M20" i="5"/>
  <c r="M17" i="5"/>
  <c r="M12" i="5"/>
  <c r="M15" i="5"/>
  <c r="M19" i="5"/>
  <c r="M16" i="5"/>
  <c r="M14" i="5"/>
  <c r="M18" i="5"/>
  <c r="K20" i="5"/>
  <c r="K19" i="5"/>
  <c r="K14" i="5"/>
  <c r="K13" i="5"/>
  <c r="C12" i="11" l="1"/>
  <c r="C11" i="11"/>
  <c r="C10" i="11"/>
  <c r="J5" i="6" l="1"/>
  <c r="C5" i="5"/>
  <c r="C5" i="6" s="1"/>
  <c r="A31" i="10" l="1"/>
  <c r="A43" i="10" s="1"/>
  <c r="M22" i="10"/>
  <c r="C22" i="10"/>
  <c r="J22" i="10" s="1"/>
  <c r="Q21" i="10"/>
  <c r="C21" i="10"/>
  <c r="M6" i="10"/>
  <c r="J6" i="10"/>
  <c r="G40" i="4" l="1"/>
  <c r="N37" i="4" l="1"/>
  <c r="M12" i="6"/>
  <c r="M20" i="6"/>
  <c r="M19" i="6"/>
  <c r="M18" i="6"/>
  <c r="M17" i="6"/>
  <c r="M16" i="6"/>
  <c r="M15" i="6"/>
  <c r="M14" i="6"/>
  <c r="M13" i="6"/>
  <c r="K12" i="6"/>
  <c r="K20" i="6"/>
  <c r="K19" i="6"/>
  <c r="K18" i="6"/>
  <c r="K17" i="6"/>
  <c r="K16" i="6"/>
  <c r="K15" i="6"/>
  <c r="K14" i="6"/>
  <c r="K13" i="6"/>
  <c r="N7" i="4"/>
  <c r="M39" i="4"/>
  <c r="M36" i="4"/>
  <c r="M33" i="4"/>
  <c r="M32" i="4"/>
  <c r="M20" i="4"/>
  <c r="M19" i="4"/>
  <c r="M18" i="4"/>
  <c r="M17" i="4"/>
  <c r="M16" i="4"/>
  <c r="M15" i="4"/>
  <c r="M14" i="4"/>
  <c r="M13" i="4"/>
  <c r="M12" i="4"/>
  <c r="K39" i="4"/>
  <c r="K33" i="4"/>
  <c r="K32" i="4"/>
  <c r="K12" i="4"/>
  <c r="K20" i="4"/>
  <c r="K19" i="4"/>
  <c r="K18" i="4"/>
  <c r="K17" i="4"/>
  <c r="K16" i="4"/>
  <c r="K15" i="4"/>
  <c r="K14" i="4"/>
  <c r="K13" i="4"/>
  <c r="N40" i="4" l="1"/>
  <c r="N39" i="4"/>
  <c r="N38" i="4"/>
  <c r="N33" i="4"/>
  <c r="N32" i="4"/>
  <c r="N29" i="4"/>
  <c r="N28" i="4"/>
  <c r="N23" i="4"/>
  <c r="N22" i="4"/>
  <c r="N21" i="4"/>
  <c r="N16" i="4"/>
  <c r="N15" i="4"/>
  <c r="N11" i="4"/>
  <c r="N8" i="4"/>
  <c r="N10" i="4" l="1"/>
  <c r="N14" i="4"/>
  <c r="N13" i="4"/>
  <c r="N19" i="4"/>
  <c r="N27" i="4"/>
  <c r="N9" i="4"/>
  <c r="N17" i="4"/>
  <c r="N31" i="4"/>
  <c r="K36" i="4"/>
  <c r="N36" i="4"/>
  <c r="N12" i="4"/>
  <c r="N18" i="4"/>
  <c r="F36" i="4" l="1"/>
  <c r="F32" i="4"/>
  <c r="D39" i="4" l="1"/>
  <c r="F16" i="5"/>
  <c r="D16" i="5"/>
  <c r="F39" i="4"/>
  <c r="D32" i="4"/>
  <c r="D36" i="4"/>
  <c r="G38" i="4"/>
  <c r="F17" i="6"/>
  <c r="M22" i="8" l="1"/>
  <c r="C22" i="8"/>
  <c r="J22" i="8" s="1"/>
  <c r="M6" i="8"/>
  <c r="J6" i="8"/>
  <c r="C21" i="8"/>
  <c r="A31" i="8"/>
  <c r="A43" i="8" s="1"/>
  <c r="Q21" i="8"/>
  <c r="G34" i="7"/>
  <c r="F14" i="6"/>
  <c r="F15" i="6"/>
  <c r="F16" i="6"/>
  <c r="F18" i="6"/>
  <c r="F19" i="6"/>
  <c r="D13" i="6"/>
  <c r="D17" i="6"/>
  <c r="F20" i="6"/>
  <c r="D20" i="6"/>
  <c r="D16" i="6"/>
  <c r="D15" i="6"/>
  <c r="D14" i="6"/>
  <c r="F13" i="6"/>
  <c r="F12" i="6"/>
  <c r="D12" i="6"/>
  <c r="N6" i="6"/>
  <c r="L6" i="6"/>
  <c r="K6" i="6"/>
  <c r="J6" i="6"/>
  <c r="F6" i="6"/>
  <c r="M6" i="6" s="1"/>
  <c r="F17" i="5"/>
  <c r="F13" i="5"/>
  <c r="D19" i="5"/>
  <c r="D15" i="5"/>
  <c r="G33" i="4"/>
  <c r="D17" i="4"/>
  <c r="F13" i="4"/>
  <c r="G9" i="4"/>
  <c r="G36" i="4"/>
  <c r="G28" i="4"/>
  <c r="G22" i="4"/>
  <c r="D20" i="4"/>
  <c r="F18" i="4"/>
  <c r="D18" i="4"/>
  <c r="D16" i="4"/>
  <c r="G14" i="4"/>
  <c r="D15" i="4"/>
  <c r="G10" i="4"/>
  <c r="G8" i="4"/>
  <c r="F6" i="5"/>
  <c r="D20" i="5"/>
  <c r="F18" i="5"/>
  <c r="D18" i="5"/>
  <c r="D17" i="5"/>
  <c r="F15" i="5"/>
  <c r="F14" i="5"/>
  <c r="D14" i="5"/>
  <c r="F12" i="5"/>
  <c r="F20" i="5"/>
  <c r="N6" i="5"/>
  <c r="M6" i="5"/>
  <c r="L6" i="5"/>
  <c r="K6" i="5"/>
  <c r="J6" i="5"/>
  <c r="G32" i="4"/>
  <c r="F19" i="4"/>
  <c r="D12" i="4"/>
  <c r="D14" i="4"/>
  <c r="M6" i="4"/>
  <c r="D35" i="4"/>
  <c r="F35" i="4" s="1"/>
  <c r="F20" i="4"/>
  <c r="F17" i="4"/>
  <c r="F15" i="4"/>
  <c r="N6" i="4"/>
  <c r="K6" i="4"/>
  <c r="J6" i="4"/>
  <c r="F39" i="8" l="1"/>
  <c r="F36" i="8"/>
  <c r="F38" i="8"/>
  <c r="F40" i="8"/>
  <c r="F35" i="8"/>
  <c r="G7" i="4"/>
  <c r="G11" i="4"/>
  <c r="G17" i="4"/>
  <c r="G21" i="4"/>
  <c r="G27" i="4"/>
  <c r="G29" i="4"/>
  <c r="G31" i="4"/>
  <c r="G37" i="4"/>
  <c r="G39" i="4"/>
  <c r="D19" i="6"/>
  <c r="D18" i="6"/>
  <c r="G13" i="4"/>
  <c r="G12" i="4"/>
  <c r="D33" i="4"/>
  <c r="D19" i="4"/>
  <c r="D13" i="4"/>
  <c r="D12" i="5"/>
  <c r="D13" i="5"/>
  <c r="F19" i="5"/>
  <c r="G19" i="4"/>
  <c r="G15" i="4"/>
  <c r="G23" i="4"/>
  <c r="K35" i="4"/>
  <c r="M35" i="4"/>
  <c r="F33" i="4"/>
  <c r="F14" i="4"/>
  <c r="G18" i="4"/>
  <c r="F12" i="4"/>
  <c r="F16" i="4"/>
  <c r="F37" i="8" l="1"/>
  <c r="F43" i="8" l="1"/>
  <c r="F42" i="8"/>
  <c r="O13" i="8" l="1"/>
  <c r="H28" i="10" l="1"/>
  <c r="H26" i="10"/>
  <c r="H24" i="10"/>
  <c r="H26" i="8"/>
  <c r="O24" i="8"/>
  <c r="H7" i="8" l="1"/>
  <c r="O7" i="8"/>
  <c r="H8" i="8"/>
  <c r="O8" i="8"/>
  <c r="H9" i="8"/>
  <c r="O9" i="8"/>
  <c r="H10" i="8"/>
  <c r="O10" i="8"/>
  <c r="H11" i="8"/>
  <c r="O11" i="8"/>
  <c r="H12" i="8"/>
  <c r="H25" i="8"/>
  <c r="H29" i="8"/>
  <c r="H23" i="10"/>
  <c r="O24" i="10"/>
  <c r="O26" i="10"/>
  <c r="O28" i="10"/>
  <c r="H30" i="10"/>
  <c r="H23" i="8"/>
  <c r="H14" i="10"/>
  <c r="H14" i="8"/>
  <c r="H13" i="8"/>
  <c r="H24" i="8"/>
  <c r="H27" i="8"/>
  <c r="O25" i="10"/>
  <c r="O27" i="10"/>
  <c r="H7" i="10"/>
  <c r="O7" i="10"/>
  <c r="H8" i="10"/>
  <c r="O8" i="10"/>
  <c r="H9" i="10"/>
  <c r="O9" i="10"/>
  <c r="H10" i="10"/>
  <c r="O10" i="10"/>
  <c r="H11" i="10"/>
  <c r="O11" i="10"/>
  <c r="H12" i="10"/>
  <c r="H13" i="10"/>
  <c r="H28" i="8"/>
  <c r="H30" i="8"/>
  <c r="O23" i="10"/>
  <c r="H25" i="10"/>
  <c r="H31" i="10" s="1"/>
  <c r="H27" i="10"/>
  <c r="H29" i="10"/>
  <c r="O30" i="10"/>
  <c r="O31" i="10" s="1"/>
  <c r="O12" i="10"/>
  <c r="H15" i="10" l="1"/>
  <c r="H31" i="8" l="1"/>
  <c r="H15" i="8" l="1"/>
  <c r="O14" i="10" l="1"/>
  <c r="O15" i="10" l="1"/>
  <c r="O25" i="8" l="1"/>
  <c r="O29" i="8" l="1"/>
  <c r="O29" i="10" l="1"/>
  <c r="O23" i="8" l="1"/>
  <c r="O30" i="8" l="1"/>
  <c r="O31" i="8" s="1"/>
  <c r="O28" i="8" l="1"/>
  <c r="O26" i="8" l="1"/>
  <c r="O27" i="8"/>
  <c r="O12" i="8" l="1"/>
  <c r="O14" i="8"/>
  <c r="O15" i="8" l="1"/>
</calcChain>
</file>

<file path=xl/sharedStrings.xml><?xml version="1.0" encoding="utf-8"?>
<sst xmlns="http://schemas.openxmlformats.org/spreadsheetml/2006/main" count="418" uniqueCount="212">
  <si>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</si>
  <si>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</si>
  <si>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</si>
  <si>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</si>
  <si>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</si>
  <si>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</si>
  <si>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</si>
  <si>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</si>
  <si>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</si>
  <si>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</si>
  <si>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</si>
  <si>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COCA-COLA FEMSA</t>
  </si>
  <si>
    <t xml:space="preserve"> Dec-18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</si>
  <si>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</si>
  <si>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</si>
  <si>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</si>
  <si>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</si>
  <si>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</si>
  <si>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</si>
  <si>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</si>
  <si>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</si>
  <si>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</si>
  <si>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</si>
  <si>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</si>
  <si>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</si>
  <si>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</si>
  <si>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</si>
  <si>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</si>
  <si>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</si>
  <si>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</si>
  <si>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</si>
  <si>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</si>
  <si>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</si>
  <si>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</si>
  <si>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</si>
  <si>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</si>
  <si>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</si>
  <si>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</si>
  <si>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</si>
  <si>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</si>
  <si>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</si>
  <si>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</si>
  <si>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</si>
  <si>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</si>
  <si>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</si>
  <si>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</si>
  <si>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</si>
  <si>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</si>
  <si>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</si>
  <si>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</si>
  <si>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</si>
  <si>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</si>
  <si>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</si>
  <si>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</si>
  <si>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</si>
  <si>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</si>
  <si>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</si>
  <si>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</si>
  <si>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</si>
  <si>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</si>
  <si>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</si>
  <si>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</si>
  <si>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</si>
  <si>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</si>
  <si>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</si>
  <si>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</si>
  <si>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RESULTADO DE OPERACIONES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</si>
  <si>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</si>
  <si>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</si>
  <si>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</si>
  <si>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</si>
  <si>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</si>
  <si>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</si>
  <si>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</si>
  <si>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</si>
  <si>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</si>
  <si>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</si>
  <si>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</si>
  <si>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</si>
  <si>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Año 2018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</si>
  <si>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</si>
  <si>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</si>
  <si>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</si>
  <si>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</si>
  <si>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</si>
  <si>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</si>
  <si>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</si>
  <si>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-</t>
  </si>
  <si>
    <t>TOTAL</t>
  </si>
  <si>
    <t>A/A</t>
  </si>
  <si>
    <t>Ingresos</t>
  </si>
  <si>
    <t>Centroamérica</t>
  </si>
  <si>
    <t>Refrescos</t>
  </si>
  <si>
    <t>Otros</t>
  </si>
  <si>
    <r>
      <t xml:space="preserve">Reportado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</si>
  <si>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(2)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</si>
  <si>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(3)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</si>
  <si>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</si>
  <si>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</si>
  <si>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</si>
  <si>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</si>
  <si>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</si>
  <si>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</si>
  <si>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(6)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</si>
  <si>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(6)(7)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</si>
  <si>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</si>
  <si>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</si>
  <si>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</si>
  <si>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</si>
  <si>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</si>
  <si>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</si>
  <si>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>U12M 2019</t>
  </si>
  <si>
    <t xml:space="preserve">Volumen </t>
  </si>
  <si>
    <t xml:space="preserve">Transacciones  </t>
  </si>
  <si>
    <t xml:space="preserve">Agua </t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</si>
  <si>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</si>
  <si>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</si>
  <si>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mezcal de deuda remanente para cada año.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</si>
  <si>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</si>
  <si>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</si>
  <si>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</si>
  <si>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</si>
  <si>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</si>
  <si>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</si>
  <si>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</si>
  <si>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</si>
  <si>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</si>
  <si>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</si>
  <si>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</si>
  <si>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2"/>
        <color theme="1"/>
        <rFont val="Calibri"/>
        <family val="2"/>
        <scheme val="minor"/>
      </rPr>
      <t>(1)</t>
    </r>
    <r>
      <rPr>
        <i/>
        <sz val="12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</si>
  <si>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2"/>
        <color theme="1"/>
        <rFont val="Calibri"/>
        <family val="2"/>
        <scheme val="minor"/>
      </rPr>
      <t>(2)</t>
    </r>
    <r>
      <rPr>
        <i/>
        <sz val="12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</si>
  <si>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 xml:space="preserve"> -</t>
  </si>
  <si>
    <r>
      <t xml:space="preserve">Reportado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</si>
  <si>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</si>
  <si>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</si>
  <si>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</si>
  <si>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</si>
  <si>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</si>
  <si>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</si>
  <si>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</si>
  <si>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</si>
  <si>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</si>
  <si>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</si>
  <si>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r>
      <t xml:space="preserve">2018 </t>
    </r>
    <r>
      <rPr>
        <b/>
        <vertAlign val="superscript"/>
        <sz val="8"/>
        <color rgb="FFC00000"/>
        <rFont val="Calibri"/>
        <family val="2"/>
        <scheme val="minor"/>
      </rPr>
      <t>(4)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</si>
  <si>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(8)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</si>
  <si>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(6)</t>
    </r>
  </si>
  <si>
    <t>% de Ing.</t>
  </si>
  <si>
    <t>% of Ing.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</si>
  <si>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</si>
  <si>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(5)</t>
    </r>
  </si>
  <si>
    <t>Acumulado 2019</t>
  </si>
  <si>
    <t>Acumulado 2018</t>
  </si>
  <si>
    <t>Δ% 
Reportado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</si>
  <si>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(8)</t>
    </r>
  </si>
  <si>
    <t>Acumulado</t>
  </si>
  <si>
    <r>
      <t xml:space="preserve">2018 </t>
    </r>
    <r>
      <rPr>
        <b/>
        <vertAlign val="superscript"/>
        <sz val="8"/>
        <color rgb="FFC00000"/>
        <rFont val="Calibri"/>
        <family val="2"/>
      </rPr>
      <t>(4)</t>
    </r>
  </si>
  <si>
    <t xml:space="preserve">      Brasil </t>
  </si>
  <si>
    <t xml:space="preserve">ACUMULADO - VOLUMEN, TRANSACCIONES E INGRESOS </t>
  </si>
  <si>
    <t>ACUMULADO 2019</t>
  </si>
  <si>
    <r>
      <t xml:space="preserve">ACUMULADO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</si>
  <si>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r>
      <t xml:space="preserve">ACUMULADO 2018 </t>
    </r>
    <r>
      <rPr>
        <b/>
        <vertAlign val="superscript"/>
        <sz val="10"/>
        <color rgb="FF393943"/>
        <rFont val="Calibri"/>
        <family val="2"/>
        <scheme val="minor"/>
      </rPr>
      <t>(3)</t>
    </r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</si>
  <si>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Volumen, transacciones e ingresos acumulados están re expresados sin incluir Filipinas. </t>
    </r>
  </si>
  <si>
    <t>Jun-19</t>
  </si>
  <si>
    <t>Jun-18</t>
  </si>
  <si>
    <t>Acumulado 19</t>
  </si>
  <si>
    <t>Acumulado 18</t>
  </si>
  <si>
    <t>Tipo de cambio acumulado                                             (moneda local por USD)</t>
  </si>
  <si>
    <t>RESULTADOS DE DIVISIÓN MÉXICO Y CENTROAMÉRICA</t>
  </si>
  <si>
    <t>RESULTADOS DE DIVISIÓN SUDAMÉRICA</t>
  </si>
  <si>
    <t xml:space="preserve">DIVISIÓN MÉXICO Y CENTROAMÉRICA </t>
  </si>
  <si>
    <t>Gastos de operación</t>
  </si>
  <si>
    <t>Otros gastos operativos, neto</t>
  </si>
  <si>
    <t>Depreciación, amortización y otros cargos virtuales</t>
  </si>
  <si>
    <t>Otros ingresos de operación</t>
  </si>
  <si>
    <t>DIVISIÓN SUDAMÉRICA</t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</si>
  <si>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</si>
  <si>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t>3T 2019</t>
  </si>
  <si>
    <t>RESUMEN FINANCIERO DE LOS RESULTADOS DEL TERCER TRIMESTRE Y DE LOS PRIMEROS NUEVE MESES DEL 2019</t>
  </si>
  <si>
    <t>RESULTADOS CONSOLIDADOS DEL TERCER TRIMESTRE</t>
  </si>
  <si>
    <t>3T 2018</t>
  </si>
  <si>
    <t>RESULTADOS CONSOLIDADOS DE LOS PRIMEROS NUEVE MESES</t>
  </si>
  <si>
    <t xml:space="preserve"> Sep-19</t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</si>
  <si>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</si>
  <si>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</si>
  <si>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</si>
  <si>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</si>
  <si>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</si>
  <si>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</si>
  <si>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</si>
  <si>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</si>
  <si>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</si>
  <si>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</si>
  <si>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</si>
  <si>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</si>
  <si>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</si>
  <si>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</si>
  <si>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</si>
  <si>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</si>
  <si>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capital</t>
  </si>
  <si>
    <t>Total Pasivo y Capital</t>
  </si>
  <si>
    <t>30 de septiembre de 2019</t>
  </si>
  <si>
    <t xml:space="preserve">Por los primeros nueve meses de: </t>
  </si>
  <si>
    <t xml:space="preserve">Por el tercer  trimestre de: </t>
  </si>
  <si>
    <t>3T19</t>
  </si>
  <si>
    <t>3T18</t>
  </si>
  <si>
    <t>Sep-19</t>
  </si>
  <si>
    <t>Sep-18</t>
  </si>
  <si>
    <r>
      <t xml:space="preserve">3T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</si>
  <si>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r>
      <rPr>
        <i/>
        <vertAlign val="superscript"/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family val="2"/>
        <scheme val="minor"/>
      </rPr>
      <t xml:space="preserve"> Brasil incluye ingresos de cerveza por Ps. 10,848.2 milliones para los primeros nueve meses de 2019 y Ps. 9,357.9 milliones para el mismo periodo del año anterior. </t>
    </r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</si>
  <si>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Volumen, transacciones e ingresos para 3T 2018 están re expresados sin incluir Filipinas. </t>
    </r>
  </si>
  <si>
    <r>
      <rPr>
        <i/>
        <vertAlign val="superscript"/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family val="2"/>
        <scheme val="minor"/>
      </rPr>
      <t xml:space="preserve"> Brasil incluye ingresos de cerveza por Ps. 3,428.3 million para el tercer trimestre de 2019 y Ps. 2,928.8 milliones para el mismo periodo del año anterior. 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</si>
  <si>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Después del efecto de los swaps de monedas.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</si>
</sst>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  <numFmt numFmtId="173" formatCode="_-* #,##0.0_-;\-* #,##0.0_-;_-* &quot;-&quot;??_-;_-@_-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vertAlign val="superscript"/>
      <sz val="8"/>
      <color rgb="FFC00000"/>
      <name val="Calibri"/>
      <family val="2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b/>
      <vertAlign val="superscript"/>
      <sz val="12"/>
      <color rgb="FF393943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.5"/>
      <name val="Calibri"/>
      <family val="2"/>
      <scheme val="minor"/>
    </font>
    <font>
      <b/>
      <vertAlign val="superscript"/>
      <sz val="10"/>
      <color rgb="FF39394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</cellStyleXfs>
  <cellXfs count="490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4" xfId="4" applyFont="1" applyFill="1" applyBorder="1" applyAlignment="1">
      <alignment horizontal="center" vertical="center" wrapText="1" shrinkToFit="1"/>
    </xf>
    <xf numFmtId="0" fontId="16" fillId="5" borderId="4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9" fontId="26" fillId="5" borderId="0" xfId="2" applyFont="1" applyFill="1" applyBorder="1" applyAlignment="1">
      <alignment horizontal="right" wrapText="1" shrinkToFit="1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Border="1" applyAlignment="1">
      <alignment horizontal="centerContinuous"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Continuous" vertical="center" wrapText="1" shrinkToFit="1"/>
    </xf>
    <xf numFmtId="166" fontId="36" fillId="4" borderId="0" xfId="0" applyNumberFormat="1" applyFont="1" applyFill="1" applyBorder="1" applyAlignment="1">
      <alignment horizontal="centerContinuous" vertical="center" wrapText="1" shrinkToFit="1"/>
    </xf>
    <xf numFmtId="169" fontId="36" fillId="4" borderId="0" xfId="1" applyNumberFormat="1" applyFont="1" applyFill="1" applyBorder="1" applyAlignment="1">
      <alignment horizontal="centerContinuous" vertical="center" wrapText="1" shrinkToFit="1"/>
    </xf>
    <xf numFmtId="0" fontId="10" fillId="4" borderId="0" xfId="3" quotePrefix="1" applyFont="1" applyFill="1" applyBorder="1" applyAlignment="1">
      <alignment horizontal="left" vertical="center" wrapText="1"/>
    </xf>
    <xf numFmtId="0" fontId="10" fillId="4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4" borderId="0" xfId="3" applyFont="1" applyFill="1" applyBorder="1" applyAlignment="1">
      <alignment horizontal="left" vertical="center" wrapText="1"/>
    </xf>
    <xf numFmtId="0" fontId="10" fillId="4" borderId="0" xfId="3" applyFont="1" applyFill="1" applyBorder="1" applyAlignment="1">
      <alignment horizontal="left" vertical="center" wrapText="1" shrinkToFit="1"/>
    </xf>
    <xf numFmtId="0" fontId="32" fillId="4" borderId="0" xfId="0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horizontal="center" vertical="center" wrapText="1" shrinkToFit="1"/>
    </xf>
    <xf numFmtId="0" fontId="32" fillId="4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 wrapText="1" shrinkToFit="1"/>
    </xf>
    <xf numFmtId="0" fontId="36" fillId="4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/>
    </xf>
    <xf numFmtId="164" fontId="26" fillId="4" borderId="0" xfId="2" applyNumberFormat="1" applyFont="1" applyFill="1" applyBorder="1" applyAlignment="1">
      <alignment horizontal="right" wrapText="1" shrinkToFit="1"/>
    </xf>
    <xf numFmtId="164" fontId="26" fillId="5" borderId="0" xfId="2" applyNumberFormat="1" applyFont="1" applyFill="1" applyBorder="1" applyAlignment="1">
      <alignment horizontal="right" wrapText="1" shrinkToFit="1"/>
    </xf>
    <xf numFmtId="0" fontId="23" fillId="4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40" fillId="5" borderId="0" xfId="0" applyFont="1" applyFill="1" applyBorder="1" applyAlignment="1">
      <alignment vertical="center" wrapText="1" shrinkToFit="1"/>
    </xf>
    <xf numFmtId="0" fontId="39" fillId="4" borderId="0" xfId="0" quotePrefix="1" applyFont="1" applyFill="1" applyBorder="1" applyAlignment="1">
      <alignment horizontal="left" vertical="center"/>
    </xf>
    <xf numFmtId="166" fontId="23" fillId="5" borderId="0" xfId="1" applyNumberFormat="1" applyFont="1" applyFill="1" applyBorder="1" applyAlignment="1">
      <alignment horizontal="right" vertical="center" wrapText="1" shrinkToFit="1"/>
    </xf>
    <xf numFmtId="0" fontId="39" fillId="5" borderId="5" xfId="0" applyFont="1" applyFill="1" applyBorder="1" applyAlignment="1">
      <alignment horizontal="left" vertical="center" wrapText="1"/>
    </xf>
    <xf numFmtId="164" fontId="26" fillId="4" borderId="5" xfId="2" applyNumberFormat="1" applyFont="1" applyFill="1" applyBorder="1" applyAlignment="1">
      <alignment horizontal="right" wrapText="1" shrinkToFit="1"/>
    </xf>
    <xf numFmtId="164" fontId="26" fillId="5" borderId="5" xfId="2" applyNumberFormat="1" applyFont="1" applyFill="1" applyBorder="1" applyAlignment="1">
      <alignment horizontal="right" wrapText="1" shrinkToFit="1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 shrinkToFit="1"/>
    </xf>
    <xf numFmtId="164" fontId="41" fillId="4" borderId="0" xfId="2" applyNumberFormat="1" applyFont="1" applyFill="1" applyBorder="1" applyAlignment="1">
      <alignment horizontal="right" vertical="center" wrapText="1" shrinkToFit="1"/>
    </xf>
    <xf numFmtId="166" fontId="39" fillId="4" borderId="0" xfId="1" applyNumberFormat="1" applyFont="1" applyFill="1" applyBorder="1" applyAlignment="1">
      <alignment horizontal="right" vertical="center" wrapText="1" shrinkToFit="1"/>
    </xf>
    <xf numFmtId="169" fontId="36" fillId="4" borderId="0" xfId="1" applyNumberFormat="1" applyFont="1" applyFill="1" applyBorder="1" applyAlignment="1">
      <alignment horizontal="right" vertical="center" wrapText="1" shrinkToFit="1"/>
    </xf>
    <xf numFmtId="169" fontId="39" fillId="4" borderId="0" xfId="1" applyNumberFormat="1" applyFont="1" applyFill="1" applyBorder="1" applyAlignment="1">
      <alignment horizontal="right" vertical="center" wrapText="1" shrinkToFit="1"/>
    </xf>
    <xf numFmtId="0" fontId="25" fillId="3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 shrinkToFit="1"/>
    </xf>
    <xf numFmtId="0" fontId="42" fillId="0" borderId="0" xfId="0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 shrinkToFit="1"/>
    </xf>
    <xf numFmtId="164" fontId="26" fillId="4" borderId="7" xfId="2" applyNumberFormat="1" applyFont="1" applyFill="1" applyBorder="1" applyAlignment="1">
      <alignment horizontal="right" vertical="center" wrapText="1" shrinkToFit="1"/>
    </xf>
    <xf numFmtId="9" fontId="26" fillId="4" borderId="7" xfId="2" applyFont="1" applyFill="1" applyBorder="1" applyAlignment="1">
      <alignment horizontal="right" vertical="center" wrapText="1" shrinkToFit="1"/>
    </xf>
    <xf numFmtId="164" fontId="26" fillId="0" borderId="7" xfId="2" applyNumberFormat="1" applyFont="1" applyFill="1" applyBorder="1" applyAlignment="1">
      <alignment horizontal="righ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wrapText="1"/>
    </xf>
    <xf numFmtId="167" fontId="44" fillId="0" borderId="7" xfId="0" applyNumberFormat="1" applyFont="1" applyFill="1" applyBorder="1" applyAlignment="1">
      <alignment horizontal="right" vertical="center" wrapText="1" shrinkToFit="1"/>
    </xf>
    <xf numFmtId="0" fontId="39" fillId="4" borderId="2" xfId="0" applyFont="1" applyFill="1" applyBorder="1" applyAlignment="1">
      <alignment vertical="center" wrapText="1" shrinkToFit="1"/>
    </xf>
    <xf numFmtId="0" fontId="23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 shrinkToFit="1"/>
    </xf>
    <xf numFmtId="0" fontId="44" fillId="5" borderId="3" xfId="0" applyFont="1" applyFill="1" applyBorder="1" applyAlignment="1">
      <alignment horizontal="right" vertical="center" wrapText="1" shrinkToFit="1"/>
    </xf>
    <xf numFmtId="169" fontId="44" fillId="5" borderId="3" xfId="1" applyNumberFormat="1" applyFont="1" applyFill="1" applyBorder="1" applyAlignment="1">
      <alignment horizontal="right" vertical="center" wrapText="1" shrinkToFit="1"/>
    </xf>
    <xf numFmtId="167" fontId="44" fillId="0" borderId="3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5" borderId="0" xfId="0" applyFont="1" applyFill="1" applyBorder="1" applyAlignment="1">
      <alignment vertical="center" wrapText="1" shrinkToFit="1"/>
    </xf>
    <xf numFmtId="0" fontId="23" fillId="5" borderId="9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5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8" fillId="4" borderId="0" xfId="1" applyNumberFormat="1" applyFont="1" applyFill="1" applyBorder="1" applyAlignment="1">
      <alignment vertical="center" wrapText="1" shrinkToFit="1"/>
    </xf>
    <xf numFmtId="0" fontId="48" fillId="0" borderId="0" xfId="0" applyFont="1" applyFill="1" applyBorder="1" applyAlignment="1">
      <alignment vertical="center" wrapText="1" shrinkToFit="1"/>
    </xf>
    <xf numFmtId="0" fontId="48" fillId="4" borderId="0" xfId="0" applyFont="1" applyFill="1" applyBorder="1" applyAlignment="1">
      <alignment vertical="center" wrapText="1" shrinkToFit="1"/>
    </xf>
    <xf numFmtId="0" fontId="48" fillId="4" borderId="0" xfId="0" applyFont="1" applyFill="1" applyAlignment="1">
      <alignment vertical="center" wrapText="1" shrinkToFit="1"/>
    </xf>
    <xf numFmtId="169" fontId="48" fillId="4" borderId="0" xfId="1" applyNumberFormat="1" applyFont="1" applyFill="1" applyAlignment="1">
      <alignment vertical="center" wrapText="1" shrinkToFit="1"/>
    </xf>
    <xf numFmtId="0" fontId="49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169" fontId="50" fillId="4" borderId="0" xfId="1" applyNumberFormat="1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52" fillId="4" borderId="0" xfId="0" applyFont="1" applyFill="1" applyBorder="1" applyAlignment="1">
      <alignment vertical="center"/>
    </xf>
    <xf numFmtId="0" fontId="52" fillId="4" borderId="0" xfId="0" applyFont="1" applyFill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52" fillId="0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164" fontId="26" fillId="5" borderId="2" xfId="2" applyNumberFormat="1" applyFont="1" applyFill="1" applyBorder="1" applyAlignment="1">
      <alignment horizontal="right" wrapText="1" shrinkToFit="1"/>
    </xf>
    <xf numFmtId="169" fontId="26" fillId="5" borderId="0" xfId="1" applyNumberFormat="1" applyFont="1" applyFill="1" applyBorder="1" applyAlignment="1">
      <alignment horizontal="right" wrapText="1" shrinkToFit="1"/>
    </xf>
    <xf numFmtId="0" fontId="23" fillId="5" borderId="0" xfId="1" applyNumberFormat="1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 indent="1"/>
    </xf>
    <xf numFmtId="0" fontId="39" fillId="5" borderId="0" xfId="0" quotePrefix="1" applyFont="1" applyFill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0" fontId="39" fillId="5" borderId="3" xfId="0" applyFont="1" applyFill="1" applyBorder="1" applyAlignment="1">
      <alignment vertical="center" wrapText="1" shrinkToFit="1"/>
    </xf>
    <xf numFmtId="164" fontId="26" fillId="5" borderId="8" xfId="2" applyNumberFormat="1" applyFont="1" applyFill="1" applyBorder="1" applyAlignment="1">
      <alignment horizontal="right" vertical="center" wrapText="1" shrinkToFit="1"/>
    </xf>
    <xf numFmtId="169" fontId="26" fillId="5" borderId="8" xfId="1" applyNumberFormat="1" applyFont="1" applyFill="1" applyBorder="1" applyAlignment="1">
      <alignment horizontal="right" vertical="center" wrapText="1" shrinkToFit="1"/>
    </xf>
    <xf numFmtId="0" fontId="27" fillId="5" borderId="0" xfId="0" applyFont="1" applyFill="1" applyBorder="1" applyAlignment="1">
      <alignment horizontal="left" vertical="center" wrapText="1"/>
    </xf>
    <xf numFmtId="164" fontId="26" fillId="4" borderId="2" xfId="2" applyNumberFormat="1" applyFont="1" applyFill="1" applyBorder="1" applyAlignment="1">
      <alignment horizontal="right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166" fontId="36" fillId="4" borderId="0" xfId="0" applyNumberFormat="1" applyFont="1" applyFill="1" applyBorder="1" applyAlignment="1">
      <alignment horizontal="centerContinuous" vertical="center"/>
    </xf>
    <xf numFmtId="169" fontId="36" fillId="4" borderId="0" xfId="1" applyNumberFormat="1" applyFont="1" applyFill="1" applyBorder="1" applyAlignment="1">
      <alignment horizontal="centerContinuous" vertical="center"/>
    </xf>
    <xf numFmtId="0" fontId="54" fillId="4" borderId="0" xfId="3" applyFont="1" applyFill="1" applyBorder="1" applyAlignment="1">
      <alignment horizontal="left" vertical="center" wrapText="1" shrinkToFit="1"/>
    </xf>
    <xf numFmtId="0" fontId="54" fillId="4" borderId="0" xfId="3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center" vertical="center" wrapText="1" shrinkToFit="1"/>
    </xf>
    <xf numFmtId="0" fontId="55" fillId="4" borderId="0" xfId="0" applyFont="1" applyFill="1" applyBorder="1" applyAlignment="1">
      <alignment horizontal="right" vertical="center" wrapText="1" shrinkToFit="1"/>
    </xf>
    <xf numFmtId="0" fontId="55" fillId="4" borderId="0" xfId="0" applyFont="1" applyFill="1" applyBorder="1" applyAlignment="1">
      <alignment horizontal="center" vertical="center"/>
    </xf>
    <xf numFmtId="166" fontId="26" fillId="4" borderId="0" xfId="1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left" vertical="center" wrapText="1"/>
    </xf>
    <xf numFmtId="165" fontId="26" fillId="4" borderId="2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27" fillId="4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 vertical="center"/>
    </xf>
    <xf numFmtId="166" fontId="26" fillId="5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28" fillId="4" borderId="0" xfId="3" applyFont="1" applyFill="1" applyBorder="1" applyAlignment="1">
      <alignment horizontal="centerContinuous" vertical="center" wrapText="1"/>
    </xf>
    <xf numFmtId="0" fontId="28" fillId="4" borderId="0" xfId="3" applyFont="1" applyFill="1" applyBorder="1" applyAlignment="1">
      <alignment horizontal="centerContinuous" vertical="center"/>
    </xf>
    <xf numFmtId="0" fontId="60" fillId="4" borderId="0" xfId="4" applyFont="1" applyFill="1" applyBorder="1" applyAlignment="1">
      <alignment horizontal="centerContinuous" vertical="center" shrinkToFit="1"/>
    </xf>
    <xf numFmtId="0" fontId="60" fillId="4" borderId="0" xfId="4" applyFont="1" applyFill="1" applyBorder="1" applyAlignment="1">
      <alignment horizontal="centerContinuous" vertical="center"/>
    </xf>
    <xf numFmtId="0" fontId="60" fillId="4" borderId="0" xfId="4" applyFont="1" applyFill="1" applyBorder="1" applyAlignment="1">
      <alignment vertical="center" shrinkToFit="1"/>
    </xf>
    <xf numFmtId="0" fontId="24" fillId="0" borderId="0" xfId="4" applyFont="1" applyFill="1" applyBorder="1" applyAlignment="1">
      <alignment horizontal="centerContinuous" vertical="center" shrinkToFit="1"/>
    </xf>
    <xf numFmtId="0" fontId="60" fillId="4" borderId="0" xfId="4" applyFont="1" applyFill="1" applyBorder="1" applyAlignment="1">
      <alignment vertical="center"/>
    </xf>
    <xf numFmtId="0" fontId="60" fillId="4" borderId="0" xfId="4" applyFont="1" applyFill="1" applyBorder="1" applyAlignment="1">
      <alignment vertical="center" wrapText="1"/>
    </xf>
    <xf numFmtId="0" fontId="61" fillId="4" borderId="0" xfId="4" applyFont="1" applyFill="1" applyBorder="1" applyAlignment="1">
      <alignment horizontal="center" vertical="center" wrapText="1" shrinkToFit="1"/>
    </xf>
    <xf numFmtId="170" fontId="22" fillId="0" borderId="0" xfId="4" applyNumberFormat="1" applyFont="1" applyFill="1" applyBorder="1" applyAlignment="1">
      <alignment horizontal="centerContinuous" vertical="center" wrapText="1" shrinkToFit="1"/>
    </xf>
    <xf numFmtId="0" fontId="22" fillId="0" borderId="0" xfId="4" applyFont="1" applyFill="1" applyBorder="1" applyAlignment="1">
      <alignment horizontal="centerContinuous" vertical="center" wrapText="1" shrinkToFi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5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60" fillId="4" borderId="0" xfId="4" applyNumberFormat="1" applyFont="1" applyFill="1" applyBorder="1" applyAlignment="1">
      <alignment vertical="center"/>
    </xf>
    <xf numFmtId="165" fontId="60" fillId="4" borderId="0" xfId="4" applyNumberFormat="1" applyFont="1" applyFill="1" applyBorder="1" applyAlignment="1">
      <alignment vertical="center"/>
    </xf>
    <xf numFmtId="171" fontId="60" fillId="4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165" fontId="26" fillId="5" borderId="3" xfId="1" applyNumberFormat="1" applyFont="1" applyFill="1" applyBorder="1" applyAlignment="1">
      <alignment horizontal="left" vertical="center" wrapText="1" shrinkToFit="1"/>
    </xf>
    <xf numFmtId="0" fontId="27" fillId="0" borderId="3" xfId="4" applyFont="1" applyFill="1" applyBorder="1" applyAlignment="1">
      <alignment vertical="center" wrapText="1" shrinkToFit="1"/>
    </xf>
    <xf numFmtId="10" fontId="26" fillId="5" borderId="3" xfId="2" applyNumberFormat="1" applyFont="1" applyFill="1" applyBorder="1" applyAlignment="1">
      <alignment horizontal="center" vertical="center" wrapText="1" shrinkToFit="1"/>
    </xf>
    <xf numFmtId="0" fontId="62" fillId="0" borderId="0" xfId="0" applyFont="1"/>
    <xf numFmtId="0" fontId="31" fillId="0" borderId="0" xfId="0" applyFont="1"/>
    <xf numFmtId="0" fontId="34" fillId="0" borderId="0" xfId="4" applyFont="1" applyFill="1" applyBorder="1" applyAlignment="1">
      <alignment horizontal="centerContinuous" vertical="center" wrapText="1" shrinkToFit="1"/>
    </xf>
    <xf numFmtId="0" fontId="55" fillId="5" borderId="0" xfId="4" applyFont="1" applyFill="1" applyBorder="1" applyAlignment="1">
      <alignment horizontal="center" vertical="center" wrapText="1" shrinkToFit="1"/>
    </xf>
    <xf numFmtId="0" fontId="55" fillId="0" borderId="0" xfId="4" applyFont="1" applyFill="1" applyBorder="1" applyAlignment="1">
      <alignment horizontal="right" vertical="center" wrapText="1" shrinkToFit="1"/>
    </xf>
    <xf numFmtId="43" fontId="26" fillId="5" borderId="0" xfId="1" applyFont="1" applyFill="1" applyBorder="1" applyAlignment="1">
      <alignment horizontal="center" vertical="center" wrapText="1" shrinkToFit="1"/>
    </xf>
    <xf numFmtId="0" fontId="64" fillId="4" borderId="0" xfId="4" applyFont="1" applyFill="1" applyBorder="1" applyAlignment="1">
      <alignment vertical="center"/>
    </xf>
    <xf numFmtId="0" fontId="64" fillId="4" borderId="3" xfId="4" applyFont="1" applyFill="1" applyBorder="1" applyAlignment="1">
      <alignment vertical="center"/>
    </xf>
    <xf numFmtId="43" fontId="26" fillId="5" borderId="3" xfId="1" applyFont="1" applyFill="1" applyBorder="1" applyAlignment="1">
      <alignment horizontal="center" vertical="center" wrapText="1" shrinkToFit="1"/>
    </xf>
    <xf numFmtId="0" fontId="64" fillId="4" borderId="0" xfId="4" applyFont="1" applyFill="1" applyBorder="1" applyAlignment="1">
      <alignment vertical="center" wrapText="1"/>
    </xf>
    <xf numFmtId="0" fontId="34" fillId="4" borderId="0" xfId="4" applyFont="1" applyFill="1" applyBorder="1" applyAlignment="1">
      <alignment horizontal="centerContinuous" vertical="center" wrapText="1" shrinkToFit="1"/>
    </xf>
    <xf numFmtId="49" fontId="55" fillId="5" borderId="0" xfId="4" applyNumberFormat="1" applyFont="1" applyFill="1" applyBorder="1" applyAlignment="1">
      <alignment horizontal="center" vertical="center" wrapText="1" shrinkToFit="1"/>
    </xf>
    <xf numFmtId="0" fontId="55" fillId="5" borderId="0" xfId="4" applyFont="1" applyFill="1" applyBorder="1" applyAlignment="1">
      <alignment horizontal="right" vertical="center" wrapText="1" shrinkToFit="1"/>
    </xf>
    <xf numFmtId="169" fontId="26" fillId="4" borderId="0" xfId="1" applyNumberFormat="1" applyFont="1" applyFill="1" applyBorder="1" applyAlignment="1">
      <alignment horizontal="right" vertical="center"/>
    </xf>
    <xf numFmtId="167" fontId="60" fillId="4" borderId="0" xfId="4" applyNumberFormat="1" applyFont="1" applyFill="1" applyBorder="1" applyAlignment="1">
      <alignment vertical="center" shrinkToFit="1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164" fontId="26" fillId="5" borderId="3" xfId="2" applyNumberFormat="1" applyFont="1" applyFill="1" applyBorder="1" applyAlignment="1">
      <alignment horizontal="center" vertical="center" wrapText="1" shrinkToFit="1"/>
    </xf>
    <xf numFmtId="166" fontId="26" fillId="5" borderId="0" xfId="1" applyNumberFormat="1" applyFont="1" applyFill="1" applyBorder="1" applyAlignment="1">
      <alignment horizontal="right" wrapText="1" shrinkToFit="1"/>
    </xf>
    <xf numFmtId="0" fontId="67" fillId="5" borderId="0" xfId="0" applyFont="1" applyFill="1" applyBorder="1" applyAlignment="1">
      <alignment vertical="center" wrapText="1"/>
    </xf>
    <xf numFmtId="0" fontId="67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Border="1" applyAlignment="1">
      <alignment horizontal="left" vertical="center" shrinkToFit="1"/>
    </xf>
    <xf numFmtId="0" fontId="68" fillId="4" borderId="0" xfId="4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vertical="center" wrapText="1"/>
    </xf>
    <xf numFmtId="0" fontId="69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horizontal="left" vertical="center" shrinkToFit="1"/>
    </xf>
    <xf numFmtId="0" fontId="66" fillId="3" borderId="0" xfId="4" applyFont="1" applyFill="1" applyBorder="1" applyAlignment="1">
      <alignment vertical="center"/>
    </xf>
    <xf numFmtId="0" fontId="66" fillId="0" borderId="0" xfId="4" applyFont="1" applyFill="1" applyBorder="1" applyAlignment="1">
      <alignment vertical="center" wrapText="1"/>
    </xf>
    <xf numFmtId="0" fontId="70" fillId="5" borderId="0" xfId="4" applyFont="1" applyFill="1" applyBorder="1" applyAlignment="1">
      <alignment horizontal="right" wrapText="1" shrinkToFit="1"/>
    </xf>
    <xf numFmtId="166" fontId="21" fillId="5" borderId="0" xfId="1" applyNumberFormat="1" applyFont="1" applyFill="1" applyBorder="1" applyAlignment="1">
      <alignment horizontal="right" wrapText="1" shrinkToFit="1"/>
    </xf>
    <xf numFmtId="0" fontId="68" fillId="4" borderId="0" xfId="4" applyFont="1" applyFill="1" applyAlignment="1">
      <alignment vertical="center" wrapText="1"/>
    </xf>
    <xf numFmtId="0" fontId="70" fillId="4" borderId="0" xfId="4" applyFont="1" applyFill="1" applyBorder="1" applyAlignment="1">
      <alignment horizontal="right" wrapText="1" shrinkToFit="1"/>
    </xf>
    <xf numFmtId="0" fontId="21" fillId="5" borderId="5" xfId="4" applyFont="1" applyFill="1" applyBorder="1" applyAlignment="1">
      <alignment horizontal="left" wrapText="1" shrinkToFit="1"/>
    </xf>
    <xf numFmtId="166" fontId="21" fillId="5" borderId="5" xfId="1" applyNumberFormat="1" applyFont="1" applyFill="1" applyBorder="1" applyAlignment="1">
      <alignment horizontal="right" wrapText="1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shrinkToFit="1"/>
    </xf>
    <xf numFmtId="0" fontId="68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shrinkToFit="1"/>
    </xf>
    <xf numFmtId="0" fontId="72" fillId="0" borderId="0" xfId="4" applyFont="1" applyFill="1" applyBorder="1" applyAlignment="1">
      <alignment horizontal="left" vertical="center" wrapText="1" shrinkToFit="1"/>
    </xf>
    <xf numFmtId="167" fontId="21" fillId="4" borderId="0" xfId="2" applyNumberFormat="1" applyFont="1" applyFill="1" applyBorder="1" applyAlignment="1">
      <alignment horizontal="right" vertical="center" shrinkToFit="1"/>
    </xf>
    <xf numFmtId="164" fontId="21" fillId="4" borderId="0" xfId="2" applyNumberFormat="1" applyFont="1" applyFill="1" applyBorder="1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8" fillId="4" borderId="0" xfId="1" applyNumberFormat="1" applyFont="1" applyFill="1" applyBorder="1" applyAlignment="1">
      <alignment vertical="center"/>
    </xf>
    <xf numFmtId="164" fontId="21" fillId="5" borderId="0" xfId="2" applyNumberFormat="1" applyFont="1" applyFill="1" applyBorder="1" applyAlignment="1">
      <alignment horizontal="left" wrapText="1" shrinkToFit="1"/>
    </xf>
    <xf numFmtId="164" fontId="21" fillId="5" borderId="0" xfId="2" applyNumberFormat="1" applyFont="1" applyFill="1" applyBorder="1" applyAlignment="1">
      <alignment horizontal="center" wrapText="1" shrinkToFit="1"/>
    </xf>
    <xf numFmtId="0" fontId="71" fillId="0" borderId="6" xfId="4" applyFont="1" applyFill="1" applyBorder="1" applyAlignment="1">
      <alignment wrapText="1"/>
    </xf>
    <xf numFmtId="9" fontId="71" fillId="0" borderId="6" xfId="2" applyFont="1" applyFill="1" applyBorder="1" applyAlignment="1">
      <alignment horizontal="center" wrapText="1"/>
    </xf>
    <xf numFmtId="0" fontId="21" fillId="4" borderId="0" xfId="0" applyFont="1" applyFill="1" applyAlignment="1">
      <alignment vertical="center"/>
    </xf>
    <xf numFmtId="0" fontId="72" fillId="4" borderId="0" xfId="0" applyFont="1" applyFill="1" applyAlignment="1">
      <alignment vertical="center"/>
    </xf>
    <xf numFmtId="0" fontId="74" fillId="4" borderId="0" xfId="0" applyFont="1" applyFill="1" applyAlignment="1">
      <alignment vertical="center" shrinkToFit="1"/>
    </xf>
    <xf numFmtId="0" fontId="75" fillId="4" borderId="0" xfId="0" applyFont="1" applyFill="1" applyAlignment="1">
      <alignment vertical="center" shrinkToFit="1"/>
    </xf>
    <xf numFmtId="0" fontId="75" fillId="4" borderId="0" xfId="0" applyFont="1" applyFill="1" applyAlignment="1">
      <alignment vertical="center" wrapText="1"/>
    </xf>
    <xf numFmtId="0" fontId="75" fillId="4" borderId="0" xfId="0" applyFont="1" applyFill="1" applyAlignment="1">
      <alignment vertical="center"/>
    </xf>
    <xf numFmtId="0" fontId="76" fillId="4" borderId="0" xfId="0" applyFont="1" applyFill="1" applyBorder="1" applyAlignment="1">
      <alignment horizontal="right" vertical="center" shrinkToFit="1"/>
    </xf>
    <xf numFmtId="0" fontId="78" fillId="0" borderId="0" xfId="0" applyFont="1" applyBorder="1" applyAlignment="1">
      <alignment vertical="center"/>
    </xf>
    <xf numFmtId="0" fontId="78" fillId="0" borderId="0" xfId="0" applyFont="1" applyBorder="1" applyAlignment="1">
      <alignment horizontal="center" vertical="center"/>
    </xf>
    <xf numFmtId="0" fontId="70" fillId="0" borderId="3" xfId="4" applyFont="1" applyFill="1" applyBorder="1" applyAlignment="1">
      <alignment wrapText="1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8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1" fillId="5" borderId="4" xfId="4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169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vertical="center" wrapText="1" shrinkToFit="1"/>
    </xf>
    <xf numFmtId="164" fontId="26" fillId="5" borderId="5" xfId="2" applyNumberFormat="1" applyFont="1" applyFill="1" applyBorder="1" applyAlignment="1">
      <alignment horizontal="right" vertical="center" wrapText="1" shrinkToFit="1"/>
    </xf>
    <xf numFmtId="169" fontId="26" fillId="5" borderId="5" xfId="1" applyNumberFormat="1" applyFont="1" applyFill="1" applyBorder="1" applyAlignment="1">
      <alignment horizontal="right" vertical="center" wrapText="1" shrinkToFit="1"/>
    </xf>
    <xf numFmtId="166" fontId="26" fillId="4" borderId="7" xfId="1" applyNumberFormat="1" applyFont="1" applyFill="1" applyBorder="1" applyAlignment="1">
      <alignment horizontal="right" vertical="center" wrapText="1" shrinkToFit="1"/>
    </xf>
    <xf numFmtId="166" fontId="26" fillId="5" borderId="3" xfId="1" applyNumberFormat="1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vertical="center" wrapText="1" shrinkToFit="1"/>
    </xf>
    <xf numFmtId="0" fontId="71" fillId="4" borderId="0" xfId="4" applyFont="1" applyFill="1" applyBorder="1" applyAlignment="1">
      <alignment horizontal="left" vertical="center"/>
    </xf>
    <xf numFmtId="0" fontId="21" fillId="4" borderId="0" xfId="4" applyFont="1" applyFill="1" applyAlignment="1">
      <alignment horizontal="centerContinuous" vertical="center"/>
    </xf>
    <xf numFmtId="0" fontId="68" fillId="4" borderId="0" xfId="3" applyFont="1" applyFill="1" applyBorder="1" applyAlignment="1">
      <alignment horizontal="centerContinuous" vertical="center" wrapText="1"/>
    </xf>
    <xf numFmtId="0" fontId="68" fillId="4" borderId="0" xfId="3" applyFont="1" applyFill="1" applyBorder="1" applyAlignment="1">
      <alignment horizontal="centerContinuous" vertical="center"/>
    </xf>
    <xf numFmtId="0" fontId="82" fillId="4" borderId="0" xfId="4" applyFont="1" applyFill="1" applyBorder="1" applyAlignment="1">
      <alignment horizontal="centerContinuous" vertical="center" shrinkToFit="1"/>
    </xf>
    <xf numFmtId="0" fontId="82" fillId="4" borderId="0" xfId="4" applyFont="1" applyFill="1" applyBorder="1" applyAlignment="1">
      <alignment horizontal="centerContinuous" vertical="center"/>
    </xf>
    <xf numFmtId="0" fontId="68" fillId="4" borderId="0" xfId="4" applyFont="1" applyFill="1" applyBorder="1" applyAlignment="1">
      <alignment horizontal="centerContinuous" vertical="center"/>
    </xf>
    <xf numFmtId="0" fontId="82" fillId="4" borderId="0" xfId="4" applyFont="1" applyFill="1" applyBorder="1" applyAlignment="1">
      <alignment vertical="center" wrapText="1"/>
    </xf>
    <xf numFmtId="0" fontId="82" fillId="4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Continuous" vertical="center" wrapText="1" shrinkToFit="1"/>
    </xf>
    <xf numFmtId="170" fontId="67" fillId="0" borderId="0" xfId="4" applyNumberFormat="1" applyFont="1" applyFill="1" applyBorder="1" applyAlignment="1">
      <alignment horizontal="center" vertical="center" wrapText="1" shrinkToFit="1"/>
    </xf>
    <xf numFmtId="0" fontId="67" fillId="4" borderId="0" xfId="4" applyFont="1" applyFill="1" applyBorder="1" applyAlignment="1">
      <alignment horizontal="center" vertical="center"/>
    </xf>
    <xf numFmtId="165" fontId="21" fillId="5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0" fontId="69" fillId="5" borderId="0" xfId="4" applyFont="1" applyFill="1" applyBorder="1" applyAlignment="1">
      <alignment horizontal="center" vertical="center" wrapText="1" shrinkToFit="1"/>
    </xf>
    <xf numFmtId="171" fontId="85" fillId="0" borderId="0" xfId="1" applyNumberFormat="1" applyFont="1" applyFill="1" applyBorder="1" applyAlignment="1">
      <alignment horizontal="right" vertical="center" wrapText="1" shrinkToFit="1"/>
    </xf>
    <xf numFmtId="0" fontId="69" fillId="0" borderId="0" xfId="4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65" fontId="82" fillId="4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8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82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8" fillId="5" borderId="3" xfId="1" applyNumberFormat="1" applyFont="1" applyFill="1" applyBorder="1" applyAlignment="1">
      <alignment horizontal="left" vertical="center" wrapText="1" shrinkToFit="1"/>
    </xf>
    <xf numFmtId="165" fontId="68" fillId="5" borderId="3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4" fontId="68" fillId="5" borderId="3" xfId="2" applyNumberFormat="1" applyFont="1" applyFill="1" applyBorder="1" applyAlignment="1">
      <alignment horizontal="center" vertical="center" wrapText="1" shrinkToFit="1"/>
    </xf>
    <xf numFmtId="165" fontId="68" fillId="5" borderId="0" xfId="1" applyNumberFormat="1" applyFont="1" applyFill="1" applyBorder="1" applyAlignment="1">
      <alignment horizontal="left" vertical="center" wrapText="1" shrinkToFit="1"/>
    </xf>
    <xf numFmtId="165" fontId="68" fillId="5" borderId="0" xfId="1" applyNumberFormat="1" applyFont="1" applyFill="1" applyBorder="1" applyAlignment="1">
      <alignment horizontal="center" vertical="center" wrapText="1" shrinkToFit="1"/>
    </xf>
    <xf numFmtId="164" fontId="68" fillId="5" borderId="0" xfId="2" applyNumberFormat="1" applyFont="1" applyFill="1" applyBorder="1" applyAlignment="1">
      <alignment horizontal="center" vertical="center" wrapText="1" shrinkToFit="1"/>
    </xf>
    <xf numFmtId="0" fontId="86" fillId="0" borderId="0" xfId="0" applyFont="1"/>
    <xf numFmtId="0" fontId="82" fillId="4" borderId="0" xfId="4" applyFont="1" applyFill="1" applyBorder="1" applyAlignment="1">
      <alignment vertical="center"/>
    </xf>
    <xf numFmtId="0" fontId="66" fillId="3" borderId="3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82" fillId="0" borderId="0" xfId="4" applyFont="1" applyFill="1" applyBorder="1" applyAlignment="1">
      <alignment vertical="center"/>
    </xf>
    <xf numFmtId="0" fontId="66" fillId="3" borderId="0" xfId="4" applyFont="1" applyFill="1" applyBorder="1" applyAlignment="1">
      <alignment vertical="center" shrinkToFit="1"/>
    </xf>
    <xf numFmtId="165" fontId="72" fillId="0" borderId="0" xfId="1" applyNumberFormat="1" applyFont="1" applyFill="1" applyBorder="1" applyAlignment="1">
      <alignment vertical="center" wrapText="1" shrinkToFit="1"/>
    </xf>
    <xf numFmtId="0" fontId="67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horizontal="left" vertical="center" wrapText="1" indent="2"/>
    </xf>
    <xf numFmtId="166" fontId="21" fillId="4" borderId="0" xfId="1" applyNumberFormat="1" applyFont="1" applyFill="1" applyBorder="1" applyAlignment="1">
      <alignment horizontal="right" vertical="center" wrapText="1" indent="1"/>
    </xf>
    <xf numFmtId="164" fontId="21" fillId="4" borderId="0" xfId="2" applyNumberFormat="1" applyFont="1" applyFill="1" applyBorder="1" applyAlignment="1">
      <alignment horizontal="right" vertical="center" wrapText="1" indent="1"/>
    </xf>
    <xf numFmtId="166" fontId="68" fillId="5" borderId="3" xfId="1" applyNumberFormat="1" applyFont="1" applyFill="1" applyBorder="1" applyAlignment="1">
      <alignment horizontal="right" vertical="center" wrapText="1" indent="1" shrinkToFit="1"/>
    </xf>
    <xf numFmtId="164" fontId="68" fillId="5" borderId="3" xfId="2" applyNumberFormat="1" applyFont="1" applyFill="1" applyBorder="1" applyAlignment="1">
      <alignment horizontal="right" vertical="center" wrapText="1" indent="1" shrinkToFit="1"/>
    </xf>
    <xf numFmtId="4" fontId="78" fillId="0" borderId="0" xfId="0" applyNumberFormat="1" applyFont="1" applyBorder="1" applyAlignment="1">
      <alignment horizontal="center" vertical="center"/>
    </xf>
    <xf numFmtId="164" fontId="70" fillId="0" borderId="3" xfId="2" applyNumberFormat="1" applyFont="1" applyFill="1" applyBorder="1" applyAlignment="1">
      <alignment horizontal="center" wrapText="1"/>
    </xf>
    <xf numFmtId="164" fontId="71" fillId="0" borderId="6" xfId="2" applyNumberFormat="1" applyFont="1" applyFill="1" applyBorder="1" applyAlignment="1">
      <alignment horizontal="center" wrapText="1"/>
    </xf>
    <xf numFmtId="172" fontId="3" fillId="0" borderId="0" xfId="0" applyNumberFormat="1" applyFont="1" applyFill="1"/>
    <xf numFmtId="172" fontId="3" fillId="0" borderId="0" xfId="0" applyNumberFormat="1" applyFont="1"/>
    <xf numFmtId="172" fontId="3" fillId="0" borderId="3" xfId="0" applyNumberFormat="1" applyFont="1" applyBorder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72" fontId="6" fillId="0" borderId="3" xfId="5" applyNumberFormat="1" applyFont="1" applyBorder="1" applyAlignment="1">
      <alignment horizontal="center"/>
    </xf>
    <xf numFmtId="164" fontId="6" fillId="0" borderId="3" xfId="5" applyNumberFormat="1" applyFont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3" xfId="5" applyNumberFormat="1" applyFont="1" applyFill="1" applyBorder="1" applyAlignment="1">
      <alignment horizontal="center" vertical="center" wrapText="1" shrinkToFit="1"/>
    </xf>
    <xf numFmtId="172" fontId="3" fillId="0" borderId="3" xfId="5" applyNumberFormat="1" applyFont="1" applyFill="1" applyBorder="1" applyAlignment="1">
      <alignment horizontal="right" vertical="center" wrapText="1" shrinkToFit="1"/>
    </xf>
    <xf numFmtId="0" fontId="21" fillId="5" borderId="0" xfId="4" applyFont="1" applyFill="1" applyBorder="1" applyAlignment="1">
      <alignment horizontal="left" wrapText="1" shrinkToFit="1"/>
    </xf>
    <xf numFmtId="0" fontId="7" fillId="6" borderId="7" xfId="0" applyFont="1" applyFill="1" applyBorder="1" applyAlignment="1">
      <alignment horizontal="left" vertical="center" wrapText="1"/>
    </xf>
    <xf numFmtId="172" fontId="7" fillId="6" borderId="7" xfId="5" applyNumberFormat="1" applyFont="1" applyFill="1" applyBorder="1" applyAlignment="1">
      <alignment horizontal="center" vertical="center" wrapText="1"/>
    </xf>
    <xf numFmtId="172" fontId="3" fillId="0" borderId="0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3" fillId="0" borderId="12" xfId="0" applyFont="1" applyBorder="1"/>
    <xf numFmtId="0" fontId="1" fillId="0" borderId="12" xfId="0" applyFont="1" applyBorder="1"/>
    <xf numFmtId="0" fontId="5" fillId="4" borderId="12" xfId="0" applyFont="1" applyFill="1" applyBorder="1" applyAlignment="1">
      <alignment horizontal="center" vertical="center" wrapText="1" shrinkToFit="1"/>
    </xf>
    <xf numFmtId="0" fontId="70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5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21" fillId="5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166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wrapText="1" shrinkToFit="1"/>
    </xf>
    <xf numFmtId="166" fontId="27" fillId="5" borderId="0" xfId="1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165" fontId="26" fillId="5" borderId="0" xfId="1" applyNumberFormat="1" applyFont="1" applyFill="1" applyBorder="1" applyAlignment="1">
      <alignment horizontal="right" wrapText="1" shrinkToFit="1"/>
    </xf>
    <xf numFmtId="0" fontId="68" fillId="0" borderId="5" xfId="4" applyNumberFormat="1" applyFont="1" applyFill="1" applyBorder="1" applyAlignment="1">
      <alignment horizontal="left" vertical="center" wrapText="1" shrinkToFit="1"/>
    </xf>
    <xf numFmtId="0" fontId="68" fillId="0" borderId="5" xfId="4" applyNumberFormat="1" applyFont="1" applyFill="1" applyBorder="1" applyAlignment="1">
      <alignment horizontal="lef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0" fontId="21" fillId="6" borderId="0" xfId="4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0" fontId="68" fillId="6" borderId="0" xfId="4" applyFont="1" applyFill="1" applyBorder="1" applyAlignment="1">
      <alignment horizontal="left" wrapText="1" shrinkToFit="1"/>
    </xf>
    <xf numFmtId="0" fontId="71" fillId="6" borderId="6" xfId="4" applyFont="1" applyFill="1" applyBorder="1" applyAlignment="1">
      <alignment wrapText="1"/>
    </xf>
    <xf numFmtId="166" fontId="71" fillId="6" borderId="6" xfId="1" applyNumberFormat="1" applyFont="1" applyFill="1" applyBorder="1" applyAlignment="1">
      <alignment horizontal="right"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0" fontId="68" fillId="6" borderId="0" xfId="4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center" wrapText="1" shrinkToFit="1"/>
    </xf>
    <xf numFmtId="3" fontId="79" fillId="6" borderId="0" xfId="0" applyNumberFormat="1" applyFont="1" applyFill="1" applyBorder="1" applyAlignment="1">
      <alignment horizontal="center" vertical="center"/>
    </xf>
    <xf numFmtId="164" fontId="78" fillId="6" borderId="0" xfId="0" applyNumberFormat="1" applyFont="1" applyFill="1" applyBorder="1" applyAlignment="1">
      <alignment horizontal="center" vertical="center"/>
    </xf>
    <xf numFmtId="4" fontId="78" fillId="6" borderId="0" xfId="0" applyNumberFormat="1" applyFont="1" applyFill="1" applyBorder="1" applyAlignment="1">
      <alignment horizontal="center" vertical="center"/>
    </xf>
    <xf numFmtId="0" fontId="78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 wrapText="1" shrinkToFit="1"/>
    </xf>
    <xf numFmtId="169" fontId="26" fillId="6" borderId="0" xfId="1" applyNumberFormat="1" applyFont="1" applyFill="1" applyBorder="1" applyAlignment="1">
      <alignment horizontal="right" wrapText="1" shrinkToFit="1"/>
    </xf>
    <xf numFmtId="164" fontId="26" fillId="6" borderId="0" xfId="2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164" fontId="26" fillId="6" borderId="5" xfId="2" applyNumberFormat="1" applyFont="1" applyFill="1" applyBorder="1" applyAlignment="1">
      <alignment horizontal="right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 indent="1"/>
    </xf>
    <xf numFmtId="166" fontId="26" fillId="6" borderId="2" xfId="1" applyNumberFormat="1" applyFont="1" applyFill="1" applyBorder="1" applyAlignment="1">
      <alignment horizontal="right" wrapText="1" shrinkToFit="1"/>
    </xf>
    <xf numFmtId="164" fontId="26" fillId="6" borderId="2" xfId="2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9" fontId="26" fillId="6" borderId="0" xfId="2" applyFont="1" applyFill="1" applyAlignment="1">
      <alignment horizontal="right" vertical="center" wrapText="1" shrinkToFit="1"/>
    </xf>
    <xf numFmtId="167" fontId="44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164" fontId="26" fillId="6" borderId="2" xfId="2" applyNumberFormat="1" applyFont="1" applyFill="1" applyBorder="1" applyAlignment="1">
      <alignment horizontal="right" vertical="center" wrapText="1" shrinkToFit="1"/>
    </xf>
    <xf numFmtId="0" fontId="36" fillId="6" borderId="2" xfId="0" applyFont="1" applyFill="1" applyBorder="1" applyAlignment="1">
      <alignment wrapText="1"/>
    </xf>
    <xf numFmtId="0" fontId="29" fillId="6" borderId="0" xfId="0" applyFont="1" applyFill="1" applyBorder="1" applyAlignment="1">
      <alignment vertical="center" wrapText="1" shrinkToFi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8" xfId="1" applyNumberFormat="1" applyFont="1" applyFill="1" applyBorder="1" applyAlignment="1">
      <alignment horizontal="right" wrapText="1" shrinkToFit="1"/>
    </xf>
    <xf numFmtId="164" fontId="26" fillId="6" borderId="8" xfId="2" applyNumberFormat="1" applyFont="1" applyFill="1" applyBorder="1" applyAlignment="1">
      <alignment horizontal="right" wrapText="1" shrinkToFit="1"/>
    </xf>
    <xf numFmtId="0" fontId="59" fillId="6" borderId="8" xfId="0" applyFont="1" applyFill="1" applyBorder="1" applyAlignment="1">
      <alignment horizontal="left" vertical="center" wrapText="1"/>
    </xf>
    <xf numFmtId="0" fontId="58" fillId="6" borderId="5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2" applyNumberFormat="1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left" vertical="center" wrapText="1" indent="1"/>
    </xf>
    <xf numFmtId="0" fontId="39" fillId="6" borderId="2" xfId="0" applyFont="1" applyFill="1" applyBorder="1" applyAlignment="1">
      <alignment horizontal="left" vertical="center" wrapText="1" indent="1"/>
    </xf>
    <xf numFmtId="166" fontId="26" fillId="5" borderId="1" xfId="1" applyNumberFormat="1" applyFont="1" applyFill="1" applyBorder="1" applyAlignment="1">
      <alignment horizontal="right" wrapText="1" shrinkToFit="1"/>
    </xf>
    <xf numFmtId="169" fontId="26" fillId="5" borderId="1" xfId="1" applyNumberFormat="1" applyFont="1" applyFill="1" applyBorder="1" applyAlignment="1">
      <alignment horizontal="right" wrapText="1" shrinkToFit="1"/>
    </xf>
    <xf numFmtId="164" fontId="26" fillId="5" borderId="1" xfId="2" applyNumberFormat="1" applyFont="1" applyFill="1" applyBorder="1" applyAlignment="1">
      <alignment horizontal="right" wrapText="1" shrinkToFit="1"/>
    </xf>
    <xf numFmtId="164" fontId="26" fillId="6" borderId="0" xfId="2" applyNumberFormat="1" applyFont="1" applyFill="1" applyBorder="1" applyAlignment="1">
      <alignment horizontal="right" vertical="center" wrapText="1" shrinkToFit="1"/>
    </xf>
    <xf numFmtId="165" fontId="21" fillId="6" borderId="0" xfId="1" applyNumberFormat="1" applyFont="1" applyFill="1" applyBorder="1" applyAlignment="1">
      <alignment horizontal="left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8" fillId="6" borderId="0" xfId="1" applyNumberFormat="1" applyFont="1" applyFill="1" applyBorder="1" applyAlignment="1">
      <alignment horizontal="center" vertical="center" wrapText="1" shrinkToFit="1"/>
    </xf>
    <xf numFmtId="164" fontId="21" fillId="6" borderId="0" xfId="2" applyNumberFormat="1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vertical="center" wrapText="1"/>
    </xf>
    <xf numFmtId="166" fontId="21" fillId="6" borderId="0" xfId="1" applyNumberFormat="1" applyFont="1" applyFill="1" applyBorder="1" applyAlignment="1">
      <alignment horizontal="righ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164" fontId="26" fillId="4" borderId="3" xfId="2" applyNumberFormat="1" applyFont="1" applyFill="1" applyBorder="1" applyAlignment="1">
      <alignment horizontal="right" vertical="center" wrapText="1" shrinkToFit="1"/>
    </xf>
    <xf numFmtId="0" fontId="55" fillId="4" borderId="0" xfId="0" applyFont="1" applyFill="1" applyBorder="1" applyAlignment="1">
      <alignment horizontal="center" wrapText="1" shrinkToFit="1"/>
    </xf>
    <xf numFmtId="0" fontId="55" fillId="4" borderId="0" xfId="0" applyFont="1" applyFill="1" applyBorder="1" applyAlignment="1">
      <alignment horizontal="right" wrapText="1" shrinkToFit="1"/>
    </xf>
    <xf numFmtId="0" fontId="21" fillId="4" borderId="0" xfId="4" applyFont="1" applyFill="1" applyBorder="1" applyAlignment="1">
      <alignment horizontal="left" vertical="center" wrapTex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0" fontId="26" fillId="4" borderId="3" xfId="2" applyNumberFormat="1" applyFont="1" applyFill="1" applyBorder="1" applyAlignment="1">
      <alignment horizontal="right" vertical="center" wrapText="1" shrinkToFit="1"/>
    </xf>
    <xf numFmtId="0" fontId="82" fillId="6" borderId="0" xfId="4" applyFont="1" applyFill="1" applyBorder="1" applyAlignment="1">
      <alignment vertical="center" shrinkToFit="1"/>
    </xf>
    <xf numFmtId="0" fontId="82" fillId="4" borderId="9" xfId="4" applyFont="1" applyFill="1" applyBorder="1" applyAlignment="1">
      <alignment vertical="center" shrinkToFit="1"/>
    </xf>
    <xf numFmtId="0" fontId="90" fillId="4" borderId="0" xfId="4" applyFont="1" applyFill="1" applyAlignment="1">
      <alignment vertical="center"/>
    </xf>
    <xf numFmtId="0" fontId="90" fillId="0" borderId="0" xfId="4" applyFont="1" applyFill="1" applyAlignment="1">
      <alignment vertical="center"/>
    </xf>
    <xf numFmtId="0" fontId="21" fillId="6" borderId="0" xfId="4" applyFont="1" applyFill="1" applyAlignment="1">
      <alignment vertical="center"/>
    </xf>
    <xf numFmtId="0" fontId="55" fillId="5" borderId="4" xfId="4" applyFont="1" applyFill="1" applyBorder="1" applyAlignment="1">
      <alignment horizontal="center" vertical="center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4" fontId="70" fillId="6" borderId="6" xfId="5" applyNumberFormat="1" applyFont="1" applyFill="1" applyBorder="1" applyAlignment="1">
      <alignment horizontal="right" wrapText="1"/>
    </xf>
    <xf numFmtId="165" fontId="33" fillId="0" borderId="0" xfId="1" applyNumberFormat="1" applyFont="1" applyFill="1" applyBorder="1" applyAlignment="1">
      <alignment vertical="center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horizontal="left" wrapText="1" shrinkToFit="1"/>
    </xf>
    <xf numFmtId="0" fontId="10" fillId="4" borderId="0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 shrinkToFit="1"/>
    </xf>
    <xf numFmtId="0" fontId="68" fillId="4" borderId="0" xfId="0" quotePrefix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 shrinkToFit="1"/>
    </xf>
    <xf numFmtId="0" fontId="66" fillId="3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66" fillId="2" borderId="0" xfId="0" applyFont="1" applyFill="1" applyBorder="1" applyAlignment="1">
      <alignment horizontal="center" vertical="center" wrapText="1" shrinkToFit="1"/>
    </xf>
    <xf numFmtId="0" fontId="67" fillId="5" borderId="0" xfId="0" applyFont="1" applyFill="1" applyBorder="1" applyAlignment="1">
      <alignment horizontal="center" vertical="center" wrapText="1"/>
    </xf>
    <xf numFmtId="0" fontId="21" fillId="4" borderId="2" xfId="0" quotePrefix="1" applyNumberFormat="1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left" vertical="center" wrapText="1"/>
    </xf>
    <xf numFmtId="0" fontId="46" fillId="4" borderId="0" xfId="0" applyFont="1" applyFill="1" applyAlignment="1">
      <alignment horizontal="left" vertical="center" wrapText="1"/>
    </xf>
    <xf numFmtId="0" fontId="45" fillId="4" borderId="0" xfId="4" applyFont="1" applyFill="1" applyBorder="1" applyAlignment="1">
      <alignment horizontal="left" vertical="center" wrapText="1" shrinkToFit="1"/>
    </xf>
    <xf numFmtId="0" fontId="46" fillId="4" borderId="0" xfId="0" applyFont="1" applyFill="1" applyBorder="1" applyAlignment="1">
      <alignment horizontal="left" vertical="center" wrapText="1"/>
    </xf>
    <xf numFmtId="0" fontId="47" fillId="5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shrinkToFit="1"/>
    </xf>
    <xf numFmtId="0" fontId="24" fillId="3" borderId="0" xfId="4" applyFont="1" applyFill="1" applyBorder="1" applyAlignment="1">
      <alignment horizontal="left" vertical="center" shrinkToFit="1"/>
    </xf>
    <xf numFmtId="170" fontId="34" fillId="4" borderId="4" xfId="4" applyNumberFormat="1" applyFont="1" applyFill="1" applyBorder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left" vertical="center" shrinkToFit="1"/>
    </xf>
    <xf numFmtId="167" fontId="21" fillId="0" borderId="0" xfId="1" applyNumberFormat="1" applyFont="1" applyFill="1" applyBorder="1" applyAlignment="1">
      <alignment horizontal="center" vertical="center" wrapText="1" shrinkToFit="1"/>
    </xf>
    <xf numFmtId="173" fontId="21" fillId="6" borderId="0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0" fontId="66" fillId="3" borderId="3" xfId="4" applyFont="1" applyFill="1" applyBorder="1" applyAlignment="1">
      <alignment horizontal="left" vertical="center" shrinkToFit="1"/>
    </xf>
    <xf numFmtId="0" fontId="66" fillId="3" borderId="0" xfId="4" applyFont="1" applyFill="1" applyBorder="1" applyAlignment="1">
      <alignment horizontal="left" vertical="center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73" fontId="21" fillId="0" borderId="0" xfId="1" applyNumberFormat="1" applyFont="1" applyFill="1" applyBorder="1" applyAlignment="1">
      <alignment horizontal="center" vertical="center" wrapText="1" shrinkToFit="1"/>
    </xf>
  </cellXfs>
  <cellStyles count="6">
    <cellStyle name="Millares" xfId="1" builtinId="3"/>
    <cellStyle name="Normal" xfId="0" builtinId="0"/>
    <cellStyle name="Normal 2" xfId="4"/>
    <cellStyle name="Normal_IV-trim  2002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54428</xdr:colOff>
      <xdr:row>25</xdr:row>
      <xdr:rowOff>345581</xdr:rowOff>
    </xdr:from>
    <xdr:to>
      <xdr:col>11</xdr:col>
      <xdr:colOff>312964</xdr:colOff>
      <xdr:row>34</xdr:row>
      <xdr:rowOff>87152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5571" y="6740938"/>
          <a:ext cx="6191250" cy="2286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workbookViewId="0">
      <selection activeCell="K12" sqref="K12"/>
    </sheetView>
  </sheetViews>
  <sheetFormatPr baseColWidth="10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5" width="12.5703125" style="1" customWidth="1"/>
    <col min="6" max="6" width="3" style="1" customWidth="1"/>
    <col min="7" max="8" width="12.5703125" style="1" customWidth="1"/>
    <col min="9" max="9" width="3" style="1" customWidth="1"/>
    <col min="10" max="11" width="12.5703125" style="1" customWidth="1"/>
    <col min="12" max="12" width="3" style="1" customWidth="1"/>
    <col min="13" max="14" width="12.5703125" style="1" customWidth="1"/>
    <col min="15" max="16384" width="11.42578125" style="1"/>
  </cols>
  <sheetData>
    <row r="2" spans="2:14" ht="24.95" customHeight="1" x14ac:dyDescent="0.2">
      <c r="B2" s="458" t="s">
        <v>177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</row>
    <row r="3" spans="2:14" ht="15" customHeight="1" x14ac:dyDescent="0.2">
      <c r="B3" s="459" t="s">
        <v>134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</row>
    <row r="4" spans="2:14" ht="21" customHeight="1" x14ac:dyDescent="0.25">
      <c r="C4" s="2"/>
      <c r="D4" s="460" t="s">
        <v>1</v>
      </c>
      <c r="E4" s="460"/>
      <c r="G4" s="460" t="s">
        <v>2</v>
      </c>
      <c r="H4" s="460"/>
      <c r="J4" s="460" t="s">
        <v>3</v>
      </c>
      <c r="K4" s="460"/>
      <c r="M4" s="460" t="s">
        <v>138</v>
      </c>
      <c r="N4" s="460"/>
    </row>
    <row r="5" spans="2:14" ht="26.25" thickBot="1" x14ac:dyDescent="0.3">
      <c r="B5" s="346"/>
      <c r="C5" s="347"/>
      <c r="D5" s="348" t="s">
        <v>176</v>
      </c>
      <c r="E5" s="348" t="s">
        <v>150</v>
      </c>
      <c r="G5" s="348" t="s">
        <v>176</v>
      </c>
      <c r="H5" s="348" t="s">
        <v>150</v>
      </c>
      <c r="J5" s="348" t="s">
        <v>176</v>
      </c>
      <c r="K5" s="348" t="s">
        <v>150</v>
      </c>
      <c r="M5" s="348" t="s">
        <v>176</v>
      </c>
      <c r="N5" s="348" t="s">
        <v>150</v>
      </c>
    </row>
    <row r="6" spans="2:14" ht="12.75" customHeight="1" x14ac:dyDescent="0.2">
      <c r="B6" s="456" t="s">
        <v>132</v>
      </c>
      <c r="C6" s="340" t="s">
        <v>4</v>
      </c>
      <c r="D6" s="341">
        <v>0.10307235530657333</v>
      </c>
      <c r="E6" s="341">
        <v>9.1338348619281584E-2</v>
      </c>
      <c r="F6" s="5"/>
      <c r="G6" s="341">
        <v>7.066726711152449E-2</v>
      </c>
      <c r="H6" s="341">
        <v>7.1868004597666513E-2</v>
      </c>
      <c r="I6" s="5"/>
      <c r="J6" s="341">
        <v>0.21379548275154892</v>
      </c>
      <c r="K6" s="341">
        <v>0.11326877054391749</v>
      </c>
      <c r="M6" s="341">
        <v>0.23294236354673514</v>
      </c>
      <c r="N6" s="341">
        <v>0.23096098108182739</v>
      </c>
    </row>
    <row r="7" spans="2:14" x14ac:dyDescent="0.2">
      <c r="B7" s="456"/>
      <c r="C7" s="3" t="s">
        <v>5</v>
      </c>
      <c r="D7" s="324">
        <v>8.0428268506699041E-2</v>
      </c>
      <c r="E7" s="324">
        <v>9.7114282631777016E-2</v>
      </c>
      <c r="F7" s="342"/>
      <c r="G7" s="324">
        <v>6.5450484383310581E-2</v>
      </c>
      <c r="H7" s="324">
        <v>9.4747225461928153E-2</v>
      </c>
      <c r="I7" s="342"/>
      <c r="J7" s="324">
        <v>9.2118086830412116E-2</v>
      </c>
      <c r="K7" s="324">
        <v>0.14546065537605868</v>
      </c>
      <c r="L7" s="320"/>
      <c r="M7" s="324"/>
      <c r="N7" s="325"/>
    </row>
    <row r="8" spans="2:14" x14ac:dyDescent="0.2">
      <c r="B8" s="456"/>
      <c r="C8" s="3" t="s">
        <v>6</v>
      </c>
      <c r="D8" s="324">
        <v>0.13572337029378012</v>
      </c>
      <c r="E8" s="324">
        <v>8.3607502714364568E-2</v>
      </c>
      <c r="F8" s="342"/>
      <c r="G8" s="324">
        <v>7.9212413230869583E-2</v>
      </c>
      <c r="H8" s="324">
        <v>3.7927343553228354E-2</v>
      </c>
      <c r="I8" s="342"/>
      <c r="J8" s="324">
        <v>0.43876689071705255</v>
      </c>
      <c r="K8" s="324">
        <v>6.5560310338278693E-2</v>
      </c>
      <c r="L8" s="320"/>
      <c r="M8" s="324"/>
      <c r="N8" s="325"/>
    </row>
    <row r="9" spans="2:14" ht="9.75" customHeight="1" thickBot="1" x14ac:dyDescent="0.25">
      <c r="B9" s="343"/>
      <c r="C9" s="344"/>
      <c r="D9" s="345"/>
      <c r="E9" s="345"/>
      <c r="F9" s="320"/>
      <c r="G9" s="345"/>
      <c r="H9" s="345"/>
      <c r="I9" s="320"/>
      <c r="J9" s="345"/>
      <c r="K9" s="345"/>
      <c r="L9" s="320"/>
      <c r="M9" s="324"/>
      <c r="N9" s="325"/>
    </row>
    <row r="10" spans="2:14" ht="12.75" customHeight="1" x14ac:dyDescent="0.2">
      <c r="B10" s="456" t="s">
        <v>133</v>
      </c>
      <c r="C10" s="340" t="str">
        <f>C6</f>
        <v>Consolidado</v>
      </c>
      <c r="D10" s="341">
        <v>0.11561462704754177</v>
      </c>
      <c r="E10" s="341">
        <v>0.11031395307203051</v>
      </c>
      <c r="F10" s="319"/>
      <c r="G10" s="341">
        <v>7.6478936609886139E-2</v>
      </c>
      <c r="H10" s="341">
        <v>8.8048039677167234E-2</v>
      </c>
      <c r="I10" s="319"/>
      <c r="J10" s="341">
        <v>0.22775238248039087</v>
      </c>
      <c r="K10" s="341">
        <v>0.15618092644018677</v>
      </c>
      <c r="L10" s="319"/>
      <c r="M10" s="326"/>
      <c r="N10" s="327"/>
    </row>
    <row r="11" spans="2:14" x14ac:dyDescent="0.2">
      <c r="B11" s="456"/>
      <c r="C11" s="3" t="str">
        <f>C7</f>
        <v>México y Centroamérica</v>
      </c>
      <c r="D11" s="324">
        <v>7.9216038649390308E-2</v>
      </c>
      <c r="E11" s="324">
        <v>8.15335334994014E-2</v>
      </c>
      <c r="F11" s="319"/>
      <c r="G11" s="324">
        <v>6.417818106915929E-2</v>
      </c>
      <c r="H11" s="324">
        <v>7.9777522364943287E-2</v>
      </c>
      <c r="I11" s="319"/>
      <c r="J11" s="324">
        <v>9.0673361464822522E-2</v>
      </c>
      <c r="K11" s="324">
        <v>0.13500532583150271</v>
      </c>
      <c r="L11" s="319"/>
      <c r="M11" s="328"/>
      <c r="N11" s="329"/>
    </row>
    <row r="12" spans="2:14" ht="13.5" thickBot="1" x14ac:dyDescent="0.25">
      <c r="B12" s="457"/>
      <c r="C12" s="4" t="str">
        <f>C8</f>
        <v>Sudamérica</v>
      </c>
      <c r="D12" s="330">
        <v>0.17416785230133414</v>
      </c>
      <c r="E12" s="330">
        <v>0.1565336771283572</v>
      </c>
      <c r="F12" s="321"/>
      <c r="G12" s="330">
        <v>9.888089161469682E-2</v>
      </c>
      <c r="H12" s="330">
        <v>0.10386598432507732</v>
      </c>
      <c r="I12" s="321"/>
      <c r="J12" s="330">
        <v>0.49544384078378778</v>
      </c>
      <c r="K12" s="330">
        <v>0.19397337661565195</v>
      </c>
      <c r="L12" s="321"/>
      <c r="M12" s="330"/>
      <c r="N12" s="331"/>
    </row>
    <row r="13" spans="2:14" x14ac:dyDescent="0.2">
      <c r="M13" s="5"/>
      <c r="N13" s="5"/>
    </row>
    <row r="14" spans="2:14" ht="12.75" customHeight="1" x14ac:dyDescent="0.2">
      <c r="C14" s="6" t="s">
        <v>0</v>
      </c>
      <c r="G14" s="332"/>
    </row>
  </sheetData>
  <mergeCells count="8">
    <mergeCell ref="B6:B8"/>
    <mergeCell ref="B10:B12"/>
    <mergeCell ref="B2:N2"/>
    <mergeCell ref="B3:N3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3"/>
  <sheetViews>
    <sheetView showGridLines="0" topLeftCell="A39" workbookViewId="0">
      <selection activeCell="K1" sqref="K1:N1048576"/>
    </sheetView>
  </sheetViews>
  <sheetFormatPr baseColWidth="10" defaultRowHeight="12.75" x14ac:dyDescent="0.2"/>
  <cols>
    <col min="1" max="2" width="11.42578125" style="1"/>
    <col min="3" max="3" width="26.5703125" style="1" customWidth="1"/>
    <col min="4" max="7" width="11.42578125" style="1"/>
    <col min="8" max="8" width="4.28515625" style="1" customWidth="1"/>
    <col min="9" max="9" width="16.140625" style="1" customWidth="1"/>
    <col min="10" max="10" width="14" style="1" customWidth="1"/>
    <col min="11" max="16384" width="11.42578125" style="1"/>
  </cols>
  <sheetData>
    <row r="3" spans="3:9" ht="12.75" hidden="1" customHeight="1" x14ac:dyDescent="0.2">
      <c r="C3" s="458" t="s">
        <v>7</v>
      </c>
      <c r="D3" s="458"/>
      <c r="E3" s="458"/>
      <c r="F3" s="458"/>
      <c r="G3" s="458"/>
      <c r="H3" s="458"/>
      <c r="I3" s="458"/>
    </row>
    <row r="4" spans="3:9" ht="24.95" customHeight="1" x14ac:dyDescent="0.2">
      <c r="C4" s="458" t="s">
        <v>178</v>
      </c>
      <c r="D4" s="458"/>
      <c r="E4" s="458"/>
      <c r="F4" s="458"/>
      <c r="G4" s="458"/>
      <c r="H4" s="458"/>
      <c r="I4" s="458"/>
    </row>
    <row r="5" spans="3:9" x14ac:dyDescent="0.2">
      <c r="C5" s="452"/>
      <c r="D5" s="453"/>
      <c r="E5" s="454"/>
      <c r="F5" s="454"/>
      <c r="G5" s="454"/>
      <c r="H5" s="454"/>
      <c r="I5" s="454"/>
    </row>
    <row r="6" spans="3:9" s="10" customFormat="1" ht="21" customHeight="1" x14ac:dyDescent="0.25">
      <c r="C6" s="7"/>
      <c r="D6" s="8"/>
      <c r="E6" s="461" t="s">
        <v>94</v>
      </c>
      <c r="F6" s="461"/>
      <c r="G6" s="461"/>
      <c r="H6" s="9"/>
      <c r="I6" s="450" t="s">
        <v>95</v>
      </c>
    </row>
    <row r="7" spans="3:9" x14ac:dyDescent="0.2">
      <c r="C7" s="11" t="s">
        <v>9</v>
      </c>
      <c r="D7" s="12"/>
      <c r="E7" s="13" t="s">
        <v>176</v>
      </c>
      <c r="F7" s="13" t="s">
        <v>179</v>
      </c>
      <c r="G7" s="14" t="s">
        <v>8</v>
      </c>
      <c r="H7" s="15"/>
      <c r="I7" s="14" t="s">
        <v>8</v>
      </c>
    </row>
    <row r="8" spans="3:9" ht="14.1" customHeight="1" x14ac:dyDescent="0.2">
      <c r="C8" s="333" t="s">
        <v>1</v>
      </c>
      <c r="D8" s="9"/>
      <c r="E8" s="334">
        <v>48698.552143166955</v>
      </c>
      <c r="F8" s="334">
        <v>44148.103167386806</v>
      </c>
      <c r="G8" s="335">
        <v>0.10307235530657333</v>
      </c>
      <c r="H8" s="322"/>
      <c r="I8" s="335">
        <v>0.11561462704754177</v>
      </c>
    </row>
    <row r="9" spans="3:9" ht="14.1" customHeight="1" x14ac:dyDescent="0.2">
      <c r="C9" s="16" t="s">
        <v>2</v>
      </c>
      <c r="D9" s="17"/>
      <c r="E9" s="18">
        <v>21666.794564466232</v>
      </c>
      <c r="F9" s="18">
        <v>20236.720809555991</v>
      </c>
      <c r="G9" s="323">
        <v>7.066726711152449E-2</v>
      </c>
      <c r="H9" s="336"/>
      <c r="I9" s="323">
        <v>7.6478936609886139E-2</v>
      </c>
    </row>
    <row r="10" spans="3:9" ht="14.1" customHeight="1" x14ac:dyDescent="0.2">
      <c r="C10" s="333" t="s">
        <v>10</v>
      </c>
      <c r="D10" s="17"/>
      <c r="E10" s="334">
        <v>7012.6770866866218</v>
      </c>
      <c r="F10" s="334">
        <v>5777.4783201446817</v>
      </c>
      <c r="G10" s="335">
        <v>0.21379548275154892</v>
      </c>
      <c r="H10" s="336"/>
      <c r="I10" s="335">
        <v>0.22775238248039087</v>
      </c>
    </row>
    <row r="11" spans="3:9" ht="15.75" customHeight="1" thickBot="1" x14ac:dyDescent="0.25">
      <c r="C11" s="19" t="s">
        <v>96</v>
      </c>
      <c r="D11" s="20"/>
      <c r="E11" s="21">
        <v>10069.217849966226</v>
      </c>
      <c r="F11" s="21">
        <v>8491.611646311303</v>
      </c>
      <c r="G11" s="337">
        <v>0.18578407366759686</v>
      </c>
      <c r="H11" s="338"/>
      <c r="I11" s="337">
        <v>0.21230596586809147</v>
      </c>
    </row>
    <row r="14" spans="3:9" ht="12.75" hidden="1" customHeight="1" x14ac:dyDescent="0.2">
      <c r="C14" s="458" t="s">
        <v>7</v>
      </c>
      <c r="D14" s="458"/>
      <c r="E14" s="458"/>
      <c r="F14" s="458"/>
      <c r="G14" s="458"/>
      <c r="H14" s="458"/>
      <c r="I14" s="458"/>
    </row>
    <row r="15" spans="3:9" ht="24.95" customHeight="1" x14ac:dyDescent="0.2">
      <c r="C15" s="458" t="s">
        <v>180</v>
      </c>
      <c r="D15" s="458"/>
      <c r="E15" s="458"/>
      <c r="F15" s="458"/>
      <c r="G15" s="458"/>
      <c r="H15" s="458"/>
      <c r="I15" s="458"/>
    </row>
    <row r="16" spans="3:9" x14ac:dyDescent="0.2">
      <c r="C16" s="452"/>
      <c r="D16" s="453"/>
      <c r="E16" s="454"/>
      <c r="F16" s="454"/>
      <c r="G16" s="454"/>
      <c r="H16" s="454"/>
      <c r="I16" s="454"/>
    </row>
    <row r="17" spans="3:9" s="10" customFormat="1" ht="21" customHeight="1" x14ac:dyDescent="0.25">
      <c r="C17" s="7"/>
      <c r="D17" s="8"/>
      <c r="E17" s="461" t="s">
        <v>94</v>
      </c>
      <c r="F17" s="461"/>
      <c r="G17" s="461"/>
      <c r="H17" s="9"/>
      <c r="I17" s="450" t="s">
        <v>95</v>
      </c>
    </row>
    <row r="18" spans="3:9" ht="25.5" x14ac:dyDescent="0.2">
      <c r="C18" s="11" t="s">
        <v>9</v>
      </c>
      <c r="D18" s="12"/>
      <c r="E18" s="13" t="s">
        <v>150</v>
      </c>
      <c r="F18" s="13" t="s">
        <v>151</v>
      </c>
      <c r="G18" s="14" t="s">
        <v>8</v>
      </c>
      <c r="H18" s="15"/>
      <c r="I18" s="14" t="s">
        <v>8</v>
      </c>
    </row>
    <row r="19" spans="3:9" ht="14.1" customHeight="1" x14ac:dyDescent="0.2">
      <c r="C19" s="333" t="s">
        <v>1</v>
      </c>
      <c r="D19" s="9"/>
      <c r="E19" s="334">
        <v>142503.71279694067</v>
      </c>
      <c r="F19" s="334">
        <v>130577.02313607027</v>
      </c>
      <c r="G19" s="335">
        <v>9.1338348619281584E-2</v>
      </c>
      <c r="H19" s="322"/>
      <c r="I19" s="335">
        <v>0.11031395307203051</v>
      </c>
    </row>
    <row r="20" spans="3:9" ht="14.1" customHeight="1" x14ac:dyDescent="0.2">
      <c r="C20" s="16" t="s">
        <v>2</v>
      </c>
      <c r="D20" s="17"/>
      <c r="E20" s="18">
        <v>64473.322635022814</v>
      </c>
      <c r="F20" s="18">
        <v>60150.43117106882</v>
      </c>
      <c r="G20" s="323">
        <v>7.1868004597666513E-2</v>
      </c>
      <c r="H20" s="336"/>
      <c r="I20" s="323">
        <v>8.8048039677167234E-2</v>
      </c>
    </row>
    <row r="21" spans="3:9" ht="14.1" customHeight="1" x14ac:dyDescent="0.2">
      <c r="C21" s="333" t="s">
        <v>10</v>
      </c>
      <c r="D21" s="17"/>
      <c r="E21" s="334">
        <v>19040.765267935552</v>
      </c>
      <c r="F21" s="334">
        <v>17103.475613200462</v>
      </c>
      <c r="G21" s="335">
        <v>0.11326877054391749</v>
      </c>
      <c r="H21" s="336"/>
      <c r="I21" s="335">
        <v>0.15618092644018677</v>
      </c>
    </row>
    <row r="22" spans="3:9" s="10" customFormat="1" ht="14.1" customHeight="1" thickBot="1" x14ac:dyDescent="0.25">
      <c r="C22" s="19" t="s">
        <v>97</v>
      </c>
      <c r="D22" s="20"/>
      <c r="E22" s="21">
        <v>27725.605329831567</v>
      </c>
      <c r="F22" s="21">
        <v>24909.341186981488</v>
      </c>
      <c r="G22" s="337">
        <v>0.11306056317225921</v>
      </c>
      <c r="H22" s="338"/>
      <c r="I22" s="337">
        <v>0.13999992486520396</v>
      </c>
    </row>
    <row r="25" spans="3:9" ht="12.75" hidden="1" customHeight="1" x14ac:dyDescent="0.2">
      <c r="C25" s="458" t="s">
        <v>7</v>
      </c>
      <c r="D25" s="458"/>
      <c r="E25" s="458"/>
      <c r="F25" s="458"/>
      <c r="G25" s="458"/>
      <c r="H25" s="458"/>
      <c r="I25" s="458"/>
    </row>
    <row r="26" spans="3:9" ht="24.95" customHeight="1" x14ac:dyDescent="0.2">
      <c r="C26" s="458" t="s">
        <v>167</v>
      </c>
      <c r="D26" s="458"/>
      <c r="E26" s="458"/>
      <c r="F26" s="458"/>
      <c r="G26" s="458"/>
      <c r="H26" s="458"/>
      <c r="I26" s="458"/>
    </row>
    <row r="27" spans="3:9" x14ac:dyDescent="0.2">
      <c r="C27" s="452"/>
      <c r="D27" s="453"/>
      <c r="E27" s="454"/>
      <c r="F27" s="454"/>
      <c r="G27" s="454"/>
      <c r="H27" s="454"/>
      <c r="I27" s="454"/>
    </row>
    <row r="28" spans="3:9" s="10" customFormat="1" ht="21" customHeight="1" x14ac:dyDescent="0.25">
      <c r="C28" s="7"/>
      <c r="D28" s="8"/>
      <c r="E28" s="461" t="s">
        <v>94</v>
      </c>
      <c r="F28" s="461"/>
      <c r="G28" s="461"/>
      <c r="H28" s="9"/>
      <c r="I28" s="450" t="s">
        <v>95</v>
      </c>
    </row>
    <row r="29" spans="3:9" x14ac:dyDescent="0.2">
      <c r="C29" s="11" t="s">
        <v>9</v>
      </c>
      <c r="D29" s="12"/>
      <c r="E29" s="13" t="s">
        <v>176</v>
      </c>
      <c r="F29" s="13" t="s">
        <v>179</v>
      </c>
      <c r="G29" s="14" t="s">
        <v>8</v>
      </c>
      <c r="H29" s="15"/>
      <c r="I29" s="14" t="s">
        <v>8</v>
      </c>
    </row>
    <row r="30" spans="3:9" ht="14.1" customHeight="1" x14ac:dyDescent="0.2">
      <c r="C30" s="333" t="s">
        <v>1</v>
      </c>
      <c r="D30" s="9"/>
      <c r="E30" s="334">
        <v>28165.535440645097</v>
      </c>
      <c r="F30" s="334">
        <v>26068.862007446132</v>
      </c>
      <c r="G30" s="335">
        <v>8.0428268506699041E-2</v>
      </c>
      <c r="H30" s="322"/>
      <c r="I30" s="335">
        <v>7.9216038649390308E-2</v>
      </c>
    </row>
    <row r="31" spans="3:9" ht="14.1" customHeight="1" x14ac:dyDescent="0.2">
      <c r="C31" s="16" t="s">
        <v>2</v>
      </c>
      <c r="D31" s="17"/>
      <c r="E31" s="18">
        <v>13387.935044404596</v>
      </c>
      <c r="F31" s="18">
        <v>12565.515939629626</v>
      </c>
      <c r="G31" s="323">
        <v>6.5450484383310581E-2</v>
      </c>
      <c r="H31" s="336"/>
      <c r="I31" s="323">
        <v>6.417818106915929E-2</v>
      </c>
    </row>
    <row r="32" spans="3:9" ht="14.1" customHeight="1" x14ac:dyDescent="0.2">
      <c r="C32" s="333" t="s">
        <v>10</v>
      </c>
      <c r="D32" s="17"/>
      <c r="E32" s="334">
        <v>4094.9211577651472</v>
      </c>
      <c r="F32" s="334">
        <v>3749.5223338435749</v>
      </c>
      <c r="G32" s="335">
        <v>9.2118086830412116E-2</v>
      </c>
      <c r="H32" s="336"/>
      <c r="I32" s="335">
        <v>9.0673361464822522E-2</v>
      </c>
    </row>
    <row r="33" spans="3:9" s="10" customFormat="1" ht="14.1" customHeight="1" thickBot="1" x14ac:dyDescent="0.25">
      <c r="C33" s="19" t="s">
        <v>96</v>
      </c>
      <c r="D33" s="20"/>
      <c r="E33" s="21">
        <v>5921.9954585365467</v>
      </c>
      <c r="F33" s="21">
        <v>5402.0643512976185</v>
      </c>
      <c r="G33" s="337">
        <v>9.6246744471682799E-2</v>
      </c>
      <c r="H33" s="338"/>
      <c r="I33" s="337">
        <v>9.4862170338797513E-2</v>
      </c>
    </row>
    <row r="35" spans="3:9" ht="12.75" hidden="1" customHeight="1" x14ac:dyDescent="0.2">
      <c r="C35" s="458" t="s">
        <v>7</v>
      </c>
      <c r="D35" s="458"/>
      <c r="E35" s="458"/>
      <c r="F35" s="458"/>
      <c r="G35" s="458"/>
      <c r="H35" s="458"/>
      <c r="I35" s="458"/>
    </row>
    <row r="36" spans="3:9" ht="24.95" customHeight="1" x14ac:dyDescent="0.2">
      <c r="C36" s="458" t="s">
        <v>168</v>
      </c>
      <c r="D36" s="458"/>
      <c r="E36" s="458"/>
      <c r="F36" s="458"/>
      <c r="G36" s="458"/>
      <c r="H36" s="458"/>
      <c r="I36" s="458"/>
    </row>
    <row r="37" spans="3:9" x14ac:dyDescent="0.2">
      <c r="C37" s="452"/>
      <c r="D37" s="453"/>
      <c r="E37" s="454"/>
      <c r="F37" s="454"/>
      <c r="G37" s="454"/>
      <c r="H37" s="454"/>
      <c r="I37" s="454"/>
    </row>
    <row r="38" spans="3:9" s="10" customFormat="1" ht="21" customHeight="1" x14ac:dyDescent="0.25">
      <c r="C38" s="7"/>
      <c r="D38" s="8"/>
      <c r="E38" s="461" t="s">
        <v>94</v>
      </c>
      <c r="F38" s="461"/>
      <c r="G38" s="461"/>
      <c r="H38" s="9"/>
      <c r="I38" s="450" t="s">
        <v>95</v>
      </c>
    </row>
    <row r="39" spans="3:9" x14ac:dyDescent="0.2">
      <c r="C39" s="11" t="s">
        <v>9</v>
      </c>
      <c r="D39" s="12"/>
      <c r="E39" s="13" t="s">
        <v>176</v>
      </c>
      <c r="F39" s="13" t="s">
        <v>179</v>
      </c>
      <c r="G39" s="14" t="s">
        <v>8</v>
      </c>
      <c r="H39" s="15"/>
      <c r="I39" s="14" t="s">
        <v>8</v>
      </c>
    </row>
    <row r="40" spans="3:9" ht="14.1" customHeight="1" x14ac:dyDescent="0.2">
      <c r="C40" s="333" t="s">
        <v>1</v>
      </c>
      <c r="D40" s="9"/>
      <c r="E40" s="334">
        <v>20533.016702521851</v>
      </c>
      <c r="F40" s="334">
        <v>18079.241159940673</v>
      </c>
      <c r="G40" s="335">
        <v>0.13572337029378012</v>
      </c>
      <c r="H40" s="322"/>
      <c r="I40" s="335">
        <v>0.17416785230133414</v>
      </c>
    </row>
    <row r="41" spans="3:9" ht="14.1" customHeight="1" x14ac:dyDescent="0.2">
      <c r="C41" s="16" t="s">
        <v>2</v>
      </c>
      <c r="D41" s="17"/>
      <c r="E41" s="18">
        <v>8278.8595200616346</v>
      </c>
      <c r="F41" s="18">
        <v>7671.2048699263678</v>
      </c>
      <c r="G41" s="323">
        <v>7.9212413230869583E-2</v>
      </c>
      <c r="H41" s="336"/>
      <c r="I41" s="323">
        <v>9.888089161469682E-2</v>
      </c>
    </row>
    <row r="42" spans="3:9" ht="14.1" customHeight="1" x14ac:dyDescent="0.2">
      <c r="C42" s="333" t="s">
        <v>10</v>
      </c>
      <c r="D42" s="17"/>
      <c r="E42" s="334">
        <v>2917.7559289214746</v>
      </c>
      <c r="F42" s="334">
        <v>2027.9559863011052</v>
      </c>
      <c r="G42" s="335">
        <v>0.43876689071705255</v>
      </c>
      <c r="H42" s="336"/>
      <c r="I42" s="335">
        <v>0.49544384078378778</v>
      </c>
    </row>
    <row r="43" spans="3:9" s="10" customFormat="1" ht="14.1" customHeight="1" thickBot="1" x14ac:dyDescent="0.25">
      <c r="C43" s="19" t="s">
        <v>96</v>
      </c>
      <c r="D43" s="20"/>
      <c r="E43" s="21">
        <v>4147.2223914296792</v>
      </c>
      <c r="F43" s="21">
        <v>3089.5472950136837</v>
      </c>
      <c r="G43" s="337">
        <v>0.34233983021493475</v>
      </c>
      <c r="H43" s="338"/>
      <c r="I43" s="337">
        <v>0.44367846847037518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55"/>
  <sheetViews>
    <sheetView showGridLines="0" topLeftCell="A34" zoomScale="70" zoomScaleNormal="70" workbookViewId="0">
      <selection activeCell="O1" sqref="O1:Q1048576"/>
    </sheetView>
  </sheetViews>
  <sheetFormatPr baseColWidth="10" defaultColWidth="9.85546875" defaultRowHeight="15.75" x14ac:dyDescent="0.25"/>
  <cols>
    <col min="1" max="1" width="9.85546875" style="22"/>
    <col min="2" max="2" width="49.7109375" style="23" customWidth="1"/>
    <col min="3" max="3" width="2.42578125" style="222" customWidth="1"/>
    <col min="4" max="4" width="17.28515625" style="223" customWidth="1"/>
    <col min="5" max="5" width="18.7109375" style="223" bestFit="1" customWidth="1"/>
    <col min="6" max="6" width="10.7109375" style="223" customWidth="1"/>
    <col min="7" max="7" width="3.5703125" style="213" customWidth="1"/>
    <col min="8" max="8" width="51.85546875" style="222" customWidth="1"/>
    <col min="9" max="9" width="2.42578125" style="22" customWidth="1"/>
    <col min="10" max="10" width="17.28515625" style="23" customWidth="1"/>
    <col min="11" max="11" width="17.28515625" style="22" customWidth="1"/>
    <col min="12" max="16384" width="9.85546875" style="23"/>
  </cols>
  <sheetData>
    <row r="2" spans="2:16" ht="15" customHeight="1" x14ac:dyDescent="0.25">
      <c r="B2" s="464" t="s">
        <v>11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</row>
    <row r="3" spans="2:16" ht="15" customHeight="1" x14ac:dyDescent="0.25">
      <c r="B3" s="464" t="s">
        <v>80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</row>
    <row r="4" spans="2:16" ht="13.5" customHeight="1" x14ac:dyDescent="0.25">
      <c r="B4" s="465" t="s">
        <v>21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204"/>
      <c r="N4" s="205"/>
      <c r="O4" s="205"/>
      <c r="P4" s="205"/>
    </row>
    <row r="5" spans="2:16" ht="11.1" customHeight="1" x14ac:dyDescent="0.25">
      <c r="C5" s="206"/>
      <c r="D5" s="207"/>
      <c r="E5" s="207"/>
      <c r="F5" s="207"/>
      <c r="G5" s="208"/>
      <c r="H5" s="209"/>
      <c r="J5" s="22"/>
    </row>
    <row r="6" spans="2:16" ht="35.1" customHeight="1" x14ac:dyDescent="0.25">
      <c r="B6" s="210" t="s">
        <v>23</v>
      </c>
      <c r="C6" s="211"/>
      <c r="D6" s="212" t="s">
        <v>181</v>
      </c>
      <c r="E6" s="212" t="s">
        <v>12</v>
      </c>
      <c r="F6" s="212" t="s">
        <v>13</v>
      </c>
      <c r="H6" s="214" t="s">
        <v>24</v>
      </c>
      <c r="I6" s="215"/>
      <c r="J6" s="212" t="s">
        <v>181</v>
      </c>
      <c r="K6" s="212" t="s">
        <v>12</v>
      </c>
      <c r="L6" s="212" t="s">
        <v>13</v>
      </c>
    </row>
    <row r="7" spans="2:16" ht="30.75" customHeight="1" x14ac:dyDescent="0.25">
      <c r="B7" s="218" t="s">
        <v>135</v>
      </c>
      <c r="H7" s="218" t="s">
        <v>139</v>
      </c>
    </row>
    <row r="8" spans="2:16" ht="20.100000000000001" customHeight="1" x14ac:dyDescent="0.25">
      <c r="B8" s="463" t="s">
        <v>15</v>
      </c>
      <c r="H8" s="372" t="s">
        <v>189</v>
      </c>
      <c r="I8" s="219"/>
      <c r="J8" s="367">
        <v>16698.898895105904</v>
      </c>
      <c r="K8" s="367">
        <v>11604</v>
      </c>
      <c r="L8" s="368">
        <v>0.43906402060547256</v>
      </c>
    </row>
    <row r="9" spans="2:16" ht="20.100000000000001" customHeight="1" x14ac:dyDescent="0.25">
      <c r="B9" s="463"/>
      <c r="C9" s="216"/>
      <c r="D9" s="217">
        <v>30230.074048280767</v>
      </c>
      <c r="E9" s="217">
        <v>23727</v>
      </c>
      <c r="F9" s="351">
        <v>0.27407906807774962</v>
      </c>
      <c r="H9" s="354" t="s">
        <v>190</v>
      </c>
      <c r="I9" s="216"/>
      <c r="J9" s="217">
        <v>17712.158371571048</v>
      </c>
      <c r="K9" s="217">
        <v>19746</v>
      </c>
      <c r="L9" s="353">
        <v>-0.10300018375513786</v>
      </c>
    </row>
    <row r="10" spans="2:16" ht="19.5" customHeight="1" x14ac:dyDescent="0.25">
      <c r="B10" s="366" t="s">
        <v>16</v>
      </c>
      <c r="C10" s="219"/>
      <c r="D10" s="367">
        <v>10950.686102283722</v>
      </c>
      <c r="E10" s="367">
        <v>14847</v>
      </c>
      <c r="F10" s="368">
        <v>-0.26243105662533028</v>
      </c>
      <c r="H10" s="372" t="s">
        <v>191</v>
      </c>
      <c r="I10" s="219"/>
      <c r="J10" s="367">
        <v>470.74408384758567</v>
      </c>
      <c r="K10" s="367">
        <v>0</v>
      </c>
      <c r="L10" s="368" t="s">
        <v>131</v>
      </c>
    </row>
    <row r="11" spans="2:16" ht="20.100000000000001" customHeight="1" x14ac:dyDescent="0.25">
      <c r="B11" s="451" t="s">
        <v>17</v>
      </c>
      <c r="C11" s="349"/>
      <c r="D11" s="350">
        <v>9657.5324308547988</v>
      </c>
      <c r="E11" s="350">
        <v>10051</v>
      </c>
      <c r="F11" s="351">
        <v>-3.9147106670500587E-2</v>
      </c>
      <c r="H11" s="354" t="s">
        <v>192</v>
      </c>
      <c r="I11" s="216"/>
      <c r="J11" s="217">
        <v>21404.683126483775</v>
      </c>
      <c r="K11" s="217">
        <v>14174</v>
      </c>
      <c r="L11" s="353">
        <v>0.51013709090473935</v>
      </c>
    </row>
    <row r="12" spans="2:16" ht="20.100000000000001" customHeight="1" x14ac:dyDescent="0.25">
      <c r="B12" s="366" t="s">
        <v>18</v>
      </c>
      <c r="C12" s="219"/>
      <c r="D12" s="367">
        <v>11170.187414987713</v>
      </c>
      <c r="E12" s="367">
        <v>8865</v>
      </c>
      <c r="F12" s="368">
        <v>0.26003242131841087</v>
      </c>
      <c r="H12" s="373" t="s">
        <v>193</v>
      </c>
      <c r="I12" s="219"/>
      <c r="J12" s="374">
        <v>56286.484477008315</v>
      </c>
      <c r="K12" s="374">
        <v>45524</v>
      </c>
      <c r="L12" s="375">
        <v>0.23641341879027133</v>
      </c>
    </row>
    <row r="13" spans="2:16" ht="20.25" customHeight="1" x14ac:dyDescent="0.25">
      <c r="B13" s="220" t="s">
        <v>19</v>
      </c>
      <c r="C13" s="216"/>
      <c r="D13" s="221">
        <v>62008.479996406997</v>
      </c>
      <c r="E13" s="221">
        <v>57490</v>
      </c>
      <c r="F13" s="352">
        <v>7.8595929664411202E-2</v>
      </c>
      <c r="H13" s="218" t="s">
        <v>137</v>
      </c>
    </row>
    <row r="14" spans="2:16" ht="22.5" customHeight="1" x14ac:dyDescent="0.25">
      <c r="B14" s="369" t="s">
        <v>136</v>
      </c>
      <c r="C14" s="219"/>
      <c r="D14" s="367"/>
      <c r="E14" s="367"/>
      <c r="F14" s="368"/>
      <c r="H14" s="372" t="s">
        <v>140</v>
      </c>
      <c r="I14" s="219"/>
      <c r="J14" s="367">
        <v>59833.709294313383</v>
      </c>
      <c r="K14" s="367">
        <v>70201</v>
      </c>
      <c r="L14" s="368">
        <v>-0.14768010007958032</v>
      </c>
    </row>
    <row r="15" spans="2:16" x14ac:dyDescent="0.25">
      <c r="B15" s="451" t="s">
        <v>20</v>
      </c>
      <c r="C15" s="349"/>
      <c r="D15" s="350">
        <v>106184.48573216505</v>
      </c>
      <c r="E15" s="350">
        <v>106259</v>
      </c>
      <c r="F15" s="351">
        <v>-7.0125135597876032E-4</v>
      </c>
      <c r="H15" s="354" t="s">
        <v>194</v>
      </c>
      <c r="I15" s="216"/>
      <c r="J15" s="217">
        <v>913.02926066351222</v>
      </c>
      <c r="K15" s="217">
        <v>0</v>
      </c>
      <c r="L15" s="353"/>
    </row>
    <row r="16" spans="2:16" ht="20.100000000000001" customHeight="1" x14ac:dyDescent="0.25">
      <c r="B16" s="366" t="s">
        <v>182</v>
      </c>
      <c r="C16" s="219"/>
      <c r="D16" s="367">
        <v>-46778.915075781428</v>
      </c>
      <c r="E16" s="367">
        <v>-44316</v>
      </c>
      <c r="F16" s="368">
        <v>5.5576204435901833E-2</v>
      </c>
      <c r="H16" s="372" t="s">
        <v>195</v>
      </c>
      <c r="I16" s="219"/>
      <c r="J16" s="367">
        <v>15963.589897503332</v>
      </c>
      <c r="K16" s="367">
        <v>16313</v>
      </c>
      <c r="L16" s="368">
        <v>-2.1419119873516079E-2</v>
      </c>
    </row>
    <row r="17" spans="2:12" ht="20.100000000000001" customHeight="1" x14ac:dyDescent="0.25">
      <c r="B17" s="220" t="s">
        <v>183</v>
      </c>
      <c r="C17" s="216"/>
      <c r="D17" s="221">
        <v>59405.570656383621</v>
      </c>
      <c r="E17" s="221">
        <v>61943</v>
      </c>
      <c r="F17" s="352">
        <v>-4.0963940132321297E-2</v>
      </c>
      <c r="H17" s="363" t="s">
        <v>196</v>
      </c>
      <c r="I17" s="219"/>
      <c r="J17" s="355">
        <v>132996.81292948854</v>
      </c>
      <c r="K17" s="355">
        <v>132037</v>
      </c>
      <c r="L17" s="356">
        <v>7.2692724727807523E-3</v>
      </c>
    </row>
    <row r="18" spans="2:12" ht="20.100000000000001" customHeight="1" x14ac:dyDescent="0.25">
      <c r="B18" s="366" t="s">
        <v>184</v>
      </c>
      <c r="C18" s="219"/>
      <c r="D18" s="367">
        <v>1357.4061316678258</v>
      </c>
      <c r="E18" s="367">
        <v>0</v>
      </c>
      <c r="F18" s="368" t="s">
        <v>14</v>
      </c>
      <c r="H18" s="376" t="s">
        <v>25</v>
      </c>
      <c r="I18" s="219"/>
      <c r="J18" s="367"/>
      <c r="K18" s="367"/>
      <c r="L18" s="368"/>
    </row>
    <row r="19" spans="2:12" ht="20.100000000000001" customHeight="1" x14ac:dyDescent="0.25">
      <c r="B19" s="451" t="s">
        <v>185</v>
      </c>
      <c r="C19" s="349"/>
      <c r="D19" s="350">
        <v>10586.916988272109</v>
      </c>
      <c r="E19" s="350">
        <v>10518</v>
      </c>
      <c r="F19" s="351">
        <v>6.5522901951045043E-3</v>
      </c>
      <c r="H19" s="354" t="s">
        <v>22</v>
      </c>
      <c r="I19" s="219"/>
      <c r="J19" s="217">
        <v>6658.8111996694661</v>
      </c>
      <c r="K19" s="217">
        <v>6807</v>
      </c>
      <c r="L19" s="353">
        <v>-2.1770060280671966E-2</v>
      </c>
    </row>
    <row r="20" spans="2:12" ht="20.100000000000001" customHeight="1" x14ac:dyDescent="0.25">
      <c r="B20" s="366" t="s">
        <v>186</v>
      </c>
      <c r="C20" s="219"/>
      <c r="D20" s="367">
        <v>112464.12861402713</v>
      </c>
      <c r="E20" s="367">
        <v>116804</v>
      </c>
      <c r="F20" s="368">
        <v>-3.7155160662073805E-2</v>
      </c>
      <c r="H20" s="372" t="s">
        <v>197</v>
      </c>
      <c r="I20" s="219"/>
      <c r="J20" s="367">
        <v>123041.43704964092</v>
      </c>
      <c r="K20" s="367">
        <v>124943</v>
      </c>
      <c r="L20" s="368">
        <v>-1.5219443669185706E-2</v>
      </c>
    </row>
    <row r="21" spans="2:12" ht="20.100000000000001" customHeight="1" x14ac:dyDescent="0.25">
      <c r="B21" s="339" t="s">
        <v>187</v>
      </c>
      <c r="C21" s="216"/>
      <c r="D21" s="217">
        <v>16874.55976001369</v>
      </c>
      <c r="E21" s="217">
        <v>17033</v>
      </c>
      <c r="F21" s="353">
        <v>-9.3019573760529939E-3</v>
      </c>
      <c r="H21" s="364" t="s">
        <v>198</v>
      </c>
      <c r="I21" s="219"/>
      <c r="J21" s="355">
        <v>129700.24824931039</v>
      </c>
      <c r="K21" s="355">
        <v>131750</v>
      </c>
      <c r="L21" s="356">
        <v>-1.5557888050775071E-2</v>
      </c>
    </row>
    <row r="22" spans="2:12" ht="25.5" customHeight="1" thickBot="1" x14ac:dyDescent="0.3">
      <c r="B22" s="370" t="s">
        <v>188</v>
      </c>
      <c r="C22" s="349"/>
      <c r="D22" s="371">
        <v>262697.06214677135</v>
      </c>
      <c r="E22" s="371">
        <v>263788</v>
      </c>
      <c r="F22" s="448">
        <v>-4.1356614145777737E-3</v>
      </c>
      <c r="H22" s="370" t="s">
        <v>199</v>
      </c>
      <c r="I22" s="349"/>
      <c r="J22" s="371">
        <v>262697.0611787989</v>
      </c>
      <c r="K22" s="371">
        <v>263787</v>
      </c>
      <c r="L22" s="448">
        <v>-4.131889824749102E-3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224"/>
      <c r="C25" s="225"/>
      <c r="D25" s="466" t="s">
        <v>200</v>
      </c>
      <c r="E25" s="466"/>
      <c r="F25" s="466"/>
      <c r="G25" s="226"/>
      <c r="H25" s="227"/>
      <c r="I25" s="455"/>
      <c r="J25" s="22"/>
    </row>
    <row r="26" spans="2:12" ht="45.75" customHeight="1" x14ac:dyDescent="0.25">
      <c r="B26" s="210" t="s">
        <v>26</v>
      </c>
      <c r="C26" s="211"/>
      <c r="D26" s="259" t="s">
        <v>141</v>
      </c>
      <c r="E26" s="259" t="s">
        <v>142</v>
      </c>
      <c r="F26" s="259" t="s">
        <v>27</v>
      </c>
      <c r="G26" s="228"/>
      <c r="H26" s="462" t="s">
        <v>36</v>
      </c>
      <c r="I26" s="462"/>
      <c r="J26" s="462"/>
      <c r="K26" s="462"/>
      <c r="L26" s="462"/>
    </row>
    <row r="27" spans="2:12" ht="20.100000000000001" customHeight="1" x14ac:dyDescent="0.25">
      <c r="B27" s="229" t="s">
        <v>28</v>
      </c>
      <c r="C27" s="225"/>
      <c r="D27" s="230"/>
      <c r="E27" s="231"/>
      <c r="F27" s="232"/>
      <c r="G27" s="232"/>
      <c r="H27" s="233"/>
      <c r="I27" s="234"/>
    </row>
    <row r="28" spans="2:12" ht="20.100000000000001" customHeight="1" x14ac:dyDescent="0.25">
      <c r="B28" s="377" t="s">
        <v>29</v>
      </c>
      <c r="C28" s="225"/>
      <c r="D28" s="378">
        <v>0.64180029769959279</v>
      </c>
      <c r="E28" s="378">
        <v>0.26544650769110967</v>
      </c>
      <c r="F28" s="378">
        <v>8.4286897649378051E-2</v>
      </c>
      <c r="G28" s="232"/>
      <c r="H28" s="233"/>
      <c r="I28" s="235"/>
    </row>
    <row r="29" spans="2:12" ht="20.100000000000001" customHeight="1" x14ac:dyDescent="0.25">
      <c r="B29" s="236" t="s">
        <v>30</v>
      </c>
      <c r="C29" s="225"/>
      <c r="D29" s="237">
        <v>9.1592673231901608E-2</v>
      </c>
      <c r="E29" s="237">
        <v>0</v>
      </c>
      <c r="F29" s="237">
        <v>3.9474893151943739E-2</v>
      </c>
      <c r="G29" s="232"/>
      <c r="H29" s="233"/>
      <c r="I29" s="235"/>
    </row>
    <row r="30" spans="2:12" ht="20.100000000000001" customHeight="1" x14ac:dyDescent="0.25">
      <c r="B30" s="377" t="s">
        <v>31</v>
      </c>
      <c r="C30" s="225"/>
      <c r="D30" s="378">
        <v>1.6328095576655158E-2</v>
      </c>
      <c r="E30" s="378">
        <v>1</v>
      </c>
      <c r="F30" s="378">
        <v>5.2484262714030117E-2</v>
      </c>
      <c r="G30" s="232"/>
      <c r="H30" s="233"/>
      <c r="I30" s="235"/>
    </row>
    <row r="31" spans="2:12" ht="20.100000000000001" customHeight="1" x14ac:dyDescent="0.25">
      <c r="B31" s="236" t="s">
        <v>32</v>
      </c>
      <c r="C31" s="225"/>
      <c r="D31" s="237">
        <v>0.23028182578907117</v>
      </c>
      <c r="E31" s="237">
        <v>1.9166146291462516E-2</v>
      </c>
      <c r="F31" s="237">
        <v>8.2588764581485952E-2</v>
      </c>
      <c r="G31" s="232"/>
      <c r="H31" s="233"/>
      <c r="I31" s="235"/>
    </row>
    <row r="32" spans="2:12" ht="20.100000000000001" customHeight="1" x14ac:dyDescent="0.25">
      <c r="B32" s="377" t="s">
        <v>33</v>
      </c>
      <c r="C32" s="225"/>
      <c r="D32" s="378">
        <v>1.7714410441572931E-2</v>
      </c>
      <c r="E32" s="378">
        <v>0</v>
      </c>
      <c r="F32" s="378">
        <v>9.6963586415388728E-2</v>
      </c>
      <c r="G32" s="232"/>
      <c r="H32" s="233"/>
      <c r="I32" s="235"/>
    </row>
    <row r="33" spans="1:11" ht="20.100000000000001" customHeight="1" x14ac:dyDescent="0.25">
      <c r="B33" s="236" t="s">
        <v>34</v>
      </c>
      <c r="C33" s="225"/>
      <c r="D33" s="237">
        <v>2.2826972612063593E-3</v>
      </c>
      <c r="E33" s="237">
        <v>0.19999999999999996</v>
      </c>
      <c r="F33" s="237">
        <v>0.65853660183970741</v>
      </c>
      <c r="G33" s="232"/>
      <c r="H33" s="233"/>
      <c r="I33" s="235"/>
    </row>
    <row r="34" spans="1:11" ht="20.100000000000001" customHeight="1" thickBot="1" x14ac:dyDescent="0.3">
      <c r="B34" s="238" t="s">
        <v>35</v>
      </c>
      <c r="C34" s="225"/>
      <c r="D34" s="239">
        <v>1</v>
      </c>
      <c r="E34" s="318">
        <v>0.12234910236656296</v>
      </c>
      <c r="F34" s="318">
        <v>8.0807519013302229E-2</v>
      </c>
      <c r="G34" s="232"/>
      <c r="H34" s="233"/>
      <c r="I34" s="240"/>
    </row>
    <row r="35" spans="1:11" ht="18" customHeight="1" x14ac:dyDescent="0.25">
      <c r="B35" s="241" t="s">
        <v>116</v>
      </c>
      <c r="C35" s="233"/>
      <c r="D35" s="232"/>
      <c r="E35" s="232"/>
      <c r="F35" s="232"/>
      <c r="G35" s="232"/>
      <c r="H35" s="233"/>
      <c r="I35" s="240"/>
    </row>
    <row r="36" spans="1:11" ht="18" customHeight="1" x14ac:dyDescent="0.25">
      <c r="B36" s="241" t="s">
        <v>117</v>
      </c>
      <c r="C36" s="233"/>
      <c r="D36" s="232"/>
      <c r="E36" s="232"/>
      <c r="F36" s="232"/>
      <c r="G36" s="232"/>
      <c r="H36" s="233"/>
      <c r="I36" s="240"/>
    </row>
    <row r="37" spans="1:11" ht="11.1" customHeight="1" x14ac:dyDescent="0.25">
      <c r="B37" s="240"/>
      <c r="C37" s="233"/>
      <c r="D37" s="242"/>
      <c r="E37" s="242"/>
      <c r="F37" s="242"/>
      <c r="G37" s="243"/>
      <c r="H37" s="244"/>
      <c r="I37" s="245"/>
    </row>
    <row r="38" spans="1:11" ht="11.1" customHeight="1" x14ac:dyDescent="0.25">
      <c r="D38" s="207"/>
      <c r="G38" s="223"/>
      <c r="I38" s="23"/>
    </row>
    <row r="39" spans="1:11" ht="35.1" customHeight="1" x14ac:dyDescent="0.25">
      <c r="B39" s="210" t="s">
        <v>37</v>
      </c>
      <c r="C39" s="246"/>
      <c r="D39" s="212" t="s">
        <v>111</v>
      </c>
      <c r="E39" s="212" t="s">
        <v>79</v>
      </c>
      <c r="F39" s="212" t="s">
        <v>8</v>
      </c>
      <c r="G39" s="223"/>
      <c r="I39" s="23"/>
    </row>
    <row r="40" spans="1:11" ht="20.100000000000001" customHeight="1" x14ac:dyDescent="0.25">
      <c r="B40" s="377" t="s">
        <v>118</v>
      </c>
      <c r="C40" s="247"/>
      <c r="D40" s="379">
        <v>44455.077504010886</v>
      </c>
      <c r="E40" s="379">
        <v>56934</v>
      </c>
      <c r="F40" s="380">
        <v>-6.5082115759462683E-2</v>
      </c>
      <c r="G40" s="223"/>
      <c r="I40" s="23"/>
    </row>
    <row r="41" spans="1:11" ht="31.5" customHeight="1" x14ac:dyDescent="0.25">
      <c r="B41" s="236" t="s">
        <v>119</v>
      </c>
      <c r="C41" s="236"/>
      <c r="D41" s="316">
        <v>1.1717013779789256</v>
      </c>
      <c r="E41" s="316">
        <v>1.61</v>
      </c>
      <c r="F41" s="248"/>
      <c r="G41" s="223"/>
      <c r="I41" s="23"/>
    </row>
    <row r="42" spans="1:11" ht="20.100000000000001" customHeight="1" x14ac:dyDescent="0.25">
      <c r="B42" s="377" t="s">
        <v>120</v>
      </c>
      <c r="C42" s="247"/>
      <c r="D42" s="381">
        <v>6.4063733132377516</v>
      </c>
      <c r="E42" s="381">
        <v>5.4</v>
      </c>
      <c r="F42" s="382"/>
      <c r="G42" s="223"/>
      <c r="I42" s="23"/>
    </row>
    <row r="43" spans="1:11" s="26" customFormat="1" ht="18.75" thickBot="1" x14ac:dyDescent="0.3">
      <c r="A43" s="25"/>
      <c r="B43" s="249" t="s">
        <v>121</v>
      </c>
      <c r="C43" s="249"/>
      <c r="D43" s="317">
        <v>0.40373817033253206</v>
      </c>
      <c r="E43" s="317">
        <v>0.40500000000000003</v>
      </c>
      <c r="F43" s="249"/>
      <c r="G43" s="250"/>
      <c r="H43" s="251"/>
      <c r="K43" s="25"/>
    </row>
    <row r="44" spans="1:11" ht="18" customHeight="1" x14ac:dyDescent="0.25">
      <c r="B44" s="241" t="s">
        <v>122</v>
      </c>
      <c r="C44" s="247"/>
      <c r="D44" s="252"/>
      <c r="E44" s="252"/>
      <c r="F44" s="247"/>
      <c r="G44" s="223"/>
      <c r="I44" s="23"/>
    </row>
    <row r="45" spans="1:11" ht="18" customHeight="1" x14ac:dyDescent="0.25">
      <c r="B45" s="241" t="s">
        <v>123</v>
      </c>
      <c r="D45" s="207"/>
      <c r="G45" s="223"/>
      <c r="I45" s="23"/>
    </row>
    <row r="46" spans="1:11" ht="18" customHeight="1" x14ac:dyDescent="0.25">
      <c r="B46" s="241" t="s">
        <v>211</v>
      </c>
      <c r="D46" s="207"/>
      <c r="G46" s="223"/>
      <c r="I46" s="23"/>
    </row>
    <row r="47" spans="1:11" x14ac:dyDescent="0.25">
      <c r="B47" s="240"/>
      <c r="D47" s="207"/>
      <c r="G47" s="223"/>
      <c r="I47" s="23"/>
    </row>
    <row r="48" spans="1:11" x14ac:dyDescent="0.25">
      <c r="E48" s="253"/>
      <c r="G48" s="255"/>
    </row>
    <row r="49" spans="4:7" x14ac:dyDescent="0.25">
      <c r="G49" s="256"/>
    </row>
    <row r="50" spans="4:7" x14ac:dyDescent="0.25">
      <c r="E50" s="257"/>
      <c r="G50" s="254"/>
    </row>
    <row r="55" spans="4:7" x14ac:dyDescent="0.25">
      <c r="D55" s="258"/>
    </row>
  </sheetData>
  <mergeCells count="6">
    <mergeCell ref="H26:L26"/>
    <mergeCell ref="B8:B9"/>
    <mergeCell ref="B2:L2"/>
    <mergeCell ref="B3:L3"/>
    <mergeCell ref="B4:L4"/>
    <mergeCell ref="D25:F25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GridLines="0" topLeftCell="A35" workbookViewId="0">
      <selection activeCell="D10" sqref="D10"/>
    </sheetView>
  </sheetViews>
  <sheetFormatPr baseColWidth="10" defaultColWidth="9.85546875" defaultRowHeight="15.75" x14ac:dyDescent="0.25"/>
  <cols>
    <col min="1" max="1" width="42.28515625" style="110" customWidth="1"/>
    <col min="2" max="2" width="1.7109375" style="112" customWidth="1"/>
    <col min="3" max="5" width="8.7109375" style="113" customWidth="1"/>
    <col min="6" max="6" width="8.7109375" style="114" customWidth="1"/>
    <col min="7" max="7" width="8.7109375" style="113" customWidth="1"/>
    <col min="8" max="8" width="10.7109375" style="113" customWidth="1"/>
    <col min="9" max="9" width="2.7109375" style="115" customWidth="1"/>
    <col min="10" max="14" width="8.7109375" style="110" customWidth="1"/>
    <col min="15" max="15" width="10.7109375" style="110" customWidth="1"/>
    <col min="16" max="16384" width="9.85546875" style="110"/>
  </cols>
  <sheetData>
    <row r="1" spans="1:16" s="28" customFormat="1" ht="15" customHeight="1" x14ac:dyDescent="0.25">
      <c r="A1" s="458" t="s">
        <v>11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6" s="28" customFormat="1" ht="15" customHeight="1" x14ac:dyDescent="0.25">
      <c r="A2" s="472" t="s">
        <v>41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6" s="28" customFormat="1" ht="11.1" customHeight="1" x14ac:dyDescent="0.25">
      <c r="A3" s="473" t="s">
        <v>42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6" s="28" customFormat="1" ht="10.5" customHeight="1" x14ac:dyDescent="0.25">
      <c r="A4" s="29"/>
      <c r="B4" s="30"/>
      <c r="C4" s="31"/>
      <c r="D4" s="31"/>
      <c r="E4" s="31"/>
      <c r="F4" s="32"/>
      <c r="G4" s="31"/>
      <c r="H4" s="31"/>
      <c r="I4" s="33"/>
      <c r="J4" s="34"/>
      <c r="K4" s="34"/>
      <c r="L4" s="35"/>
    </row>
    <row r="5" spans="1:16" s="28" customFormat="1" ht="15" customHeight="1" x14ac:dyDescent="0.25">
      <c r="A5" s="36"/>
      <c r="B5" s="37"/>
      <c r="C5" s="474" t="s">
        <v>202</v>
      </c>
      <c r="D5" s="474"/>
      <c r="E5" s="474"/>
      <c r="F5" s="474"/>
      <c r="G5" s="474"/>
      <c r="H5" s="474"/>
      <c r="I5" s="38"/>
      <c r="J5" s="474" t="s">
        <v>201</v>
      </c>
      <c r="K5" s="474"/>
      <c r="L5" s="474"/>
      <c r="M5" s="474"/>
      <c r="N5" s="474"/>
      <c r="O5" s="474"/>
    </row>
    <row r="6" spans="1:16" s="28" customFormat="1" ht="30.95" customHeight="1" x14ac:dyDescent="0.25">
      <c r="A6" s="39"/>
      <c r="B6" s="40"/>
      <c r="C6" s="267">
        <v>2019</v>
      </c>
      <c r="D6" s="267" t="s">
        <v>146</v>
      </c>
      <c r="E6" s="267" t="s">
        <v>143</v>
      </c>
      <c r="F6" s="267" t="s">
        <v>146</v>
      </c>
      <c r="G6" s="42" t="s">
        <v>152</v>
      </c>
      <c r="H6" s="42" t="s">
        <v>153</v>
      </c>
      <c r="I6" s="43"/>
      <c r="J6" s="41">
        <f>+C6</f>
        <v>2019</v>
      </c>
      <c r="K6" s="41" t="str">
        <f>+D6</f>
        <v>% de Ing.</v>
      </c>
      <c r="L6" s="42" t="s">
        <v>143</v>
      </c>
      <c r="M6" s="41" t="str">
        <f>+F6</f>
        <v>% de Ing.</v>
      </c>
      <c r="N6" s="42" t="str">
        <f>+G6</f>
        <v>Δ% 
Reportado</v>
      </c>
      <c r="O6" s="42" t="s">
        <v>39</v>
      </c>
    </row>
    <row r="7" spans="1:16" s="28" customFormat="1" ht="15" customHeight="1" x14ac:dyDescent="0.2">
      <c r="A7" s="116" t="s">
        <v>98</v>
      </c>
      <c r="B7" s="117"/>
      <c r="C7" s="120">
        <v>5037.7555292829966</v>
      </c>
      <c r="D7" s="120"/>
      <c r="E7" s="120">
        <v>4973.1032185067425</v>
      </c>
      <c r="F7" s="120"/>
      <c r="G7" s="53">
        <f>+C7/E7-1</f>
        <v>1.3000395916911378E-2</v>
      </c>
      <c r="H7" s="53">
        <v>2.0902447751127928E-2</v>
      </c>
      <c r="I7" s="45"/>
      <c r="J7" s="120">
        <v>14887.988957946616</v>
      </c>
      <c r="K7" s="120"/>
      <c r="L7" s="120">
        <v>14538.971288995173</v>
      </c>
      <c r="M7" s="120"/>
      <c r="N7" s="53">
        <f>+J7/L7-1</f>
        <v>2.4005664638434343E-2</v>
      </c>
      <c r="O7" s="53">
        <v>1.5099760742528723E-2</v>
      </c>
    </row>
    <row r="8" spans="1:16" s="28" customFormat="1" ht="15" customHeight="1" x14ac:dyDescent="0.2">
      <c r="A8" s="383" t="s">
        <v>99</v>
      </c>
      <c r="B8" s="46"/>
      <c r="C8" s="384">
        <v>842.13234541447491</v>
      </c>
      <c r="D8" s="384"/>
      <c r="E8" s="384">
        <v>839.22109836093239</v>
      </c>
      <c r="F8" s="384"/>
      <c r="G8" s="385">
        <f t="shared" ref="G8:G27" si="0">+C8/E8-1</f>
        <v>3.4689869680688545E-3</v>
      </c>
      <c r="H8" s="385">
        <v>1.4123266003483126E-2</v>
      </c>
      <c r="I8" s="45"/>
      <c r="J8" s="384">
        <v>2479.2837524709648</v>
      </c>
      <c r="K8" s="384"/>
      <c r="L8" s="384">
        <v>2450.0764168682272</v>
      </c>
      <c r="M8" s="384"/>
      <c r="N8" s="385">
        <f t="shared" ref="N8:N13" si="1">+J8/L8-1</f>
        <v>1.1920989648180669E-2</v>
      </c>
      <c r="O8" s="385">
        <v>9.4414829690860902E-3</v>
      </c>
    </row>
    <row r="9" spans="1:16" s="28" customFormat="1" ht="15" customHeight="1" x14ac:dyDescent="0.2">
      <c r="A9" s="118" t="s">
        <v>43</v>
      </c>
      <c r="B9" s="117"/>
      <c r="C9" s="362">
        <v>52.089314475098661</v>
      </c>
      <c r="D9" s="362"/>
      <c r="E9" s="362">
        <v>48.953614340944071</v>
      </c>
      <c r="F9" s="261"/>
      <c r="G9" s="119">
        <f t="shared" si="0"/>
        <v>6.4054517248013143E-2</v>
      </c>
      <c r="H9" s="119"/>
      <c r="I9" s="47"/>
      <c r="J9" s="362">
        <v>52.322606612513859</v>
      </c>
      <c r="K9" s="362"/>
      <c r="L9" s="362">
        <v>49.342962558188248</v>
      </c>
      <c r="M9" s="261"/>
      <c r="N9" s="119">
        <f t="shared" si="1"/>
        <v>6.0386403650000364E-2</v>
      </c>
      <c r="O9" s="119"/>
    </row>
    <row r="10" spans="1:16" s="28" customFormat="1" ht="15" customHeight="1" x14ac:dyDescent="0.2">
      <c r="A10" s="388" t="s">
        <v>44</v>
      </c>
      <c r="B10" s="46"/>
      <c r="C10" s="386">
        <v>47294.373218262503</v>
      </c>
      <c r="D10" s="387"/>
      <c r="E10" s="386">
        <v>44011.718634632918</v>
      </c>
      <c r="F10" s="384"/>
      <c r="G10" s="385">
        <f t="shared" si="0"/>
        <v>7.4585921328835791E-2</v>
      </c>
      <c r="H10" s="385"/>
      <c r="I10" s="45"/>
      <c r="J10" s="386">
        <v>140570.74494637948</v>
      </c>
      <c r="K10" s="387"/>
      <c r="L10" s="386">
        <v>130251.89439620201</v>
      </c>
      <c r="M10" s="384"/>
      <c r="N10" s="385">
        <f t="shared" si="1"/>
        <v>7.9222268497603832E-2</v>
      </c>
      <c r="O10" s="385"/>
    </row>
    <row r="11" spans="1:16" s="28" customFormat="1" ht="15" customHeight="1" x14ac:dyDescent="0.2">
      <c r="A11" s="51" t="s">
        <v>45</v>
      </c>
      <c r="B11" s="117"/>
      <c r="C11" s="203">
        <v>1404.1789249044466</v>
      </c>
      <c r="D11" s="27"/>
      <c r="E11" s="203">
        <v>136.38453275389264</v>
      </c>
      <c r="F11" s="120"/>
      <c r="G11" s="119">
        <f t="shared" si="0"/>
        <v>9.2957343956172984</v>
      </c>
      <c r="H11" s="120"/>
      <c r="I11" s="45"/>
      <c r="J11" s="203">
        <v>1932.9678505611755</v>
      </c>
      <c r="K11" s="27"/>
      <c r="L11" s="203">
        <v>325.12873986826372</v>
      </c>
      <c r="M11" s="120"/>
      <c r="N11" s="119">
        <f t="shared" si="1"/>
        <v>4.9452383426466051</v>
      </c>
      <c r="O11" s="120"/>
    </row>
    <row r="12" spans="1:16" s="28" customFormat="1" ht="15" customHeight="1" x14ac:dyDescent="0.2">
      <c r="A12" s="389" t="s">
        <v>100</v>
      </c>
      <c r="B12" s="46"/>
      <c r="C12" s="390">
        <v>48698.552143166955</v>
      </c>
      <c r="D12" s="391">
        <f>+C12/$C$12</f>
        <v>1</v>
      </c>
      <c r="E12" s="390">
        <v>44148.103167386806</v>
      </c>
      <c r="F12" s="391">
        <f t="shared" ref="F12:F20" si="2">+E12/$E$12</f>
        <v>1</v>
      </c>
      <c r="G12" s="391">
        <f t="shared" si="0"/>
        <v>0.10307235530657333</v>
      </c>
      <c r="H12" s="391">
        <v>0.11561462704754177</v>
      </c>
      <c r="I12" s="45"/>
      <c r="J12" s="390">
        <v>142503.71279694067</v>
      </c>
      <c r="K12" s="391">
        <f t="shared" ref="K12:K20" si="3">+J12/$J$12</f>
        <v>1</v>
      </c>
      <c r="L12" s="390">
        <v>130577.02313607027</v>
      </c>
      <c r="M12" s="391">
        <f t="shared" ref="M12:M20" si="4">+L12/$L$12</f>
        <v>1</v>
      </c>
      <c r="N12" s="391">
        <f t="shared" si="1"/>
        <v>9.1338348619281584E-2</v>
      </c>
      <c r="O12" s="391">
        <v>0.11031395307203051</v>
      </c>
    </row>
    <row r="13" spans="1:16" s="28" customFormat="1" ht="15" customHeight="1" x14ac:dyDescent="0.2">
      <c r="A13" s="51" t="s">
        <v>46</v>
      </c>
      <c r="B13" s="117"/>
      <c r="C13" s="360">
        <v>27031.757578700719</v>
      </c>
      <c r="D13" s="53">
        <f t="shared" ref="D13:D20" si="5">+C13/$C$12</f>
        <v>0.55508339342884605</v>
      </c>
      <c r="E13" s="360">
        <v>23911.382357830811</v>
      </c>
      <c r="F13" s="53">
        <f t="shared" si="2"/>
        <v>0.5416174340983847</v>
      </c>
      <c r="G13" s="53">
        <f t="shared" si="0"/>
        <v>0.1304974833396868</v>
      </c>
      <c r="H13" s="53"/>
      <c r="I13" s="47"/>
      <c r="J13" s="360">
        <v>78030.39016191788</v>
      </c>
      <c r="K13" s="53">
        <f t="shared" si="3"/>
        <v>0.54756741863355207</v>
      </c>
      <c r="L13" s="360">
        <v>70426.591965001455</v>
      </c>
      <c r="M13" s="53">
        <f t="shared" si="4"/>
        <v>0.53934903916144639</v>
      </c>
      <c r="N13" s="53">
        <f t="shared" si="1"/>
        <v>0.10796771481850409</v>
      </c>
      <c r="O13" s="53"/>
      <c r="P13" s="49"/>
    </row>
    <row r="14" spans="1:16" s="49" customFormat="1" ht="15" customHeight="1" x14ac:dyDescent="0.2">
      <c r="A14" s="389" t="s">
        <v>2</v>
      </c>
      <c r="B14" s="48"/>
      <c r="C14" s="390">
        <v>21666.794564466232</v>
      </c>
      <c r="D14" s="391">
        <f t="shared" si="5"/>
        <v>0.44491660657115384</v>
      </c>
      <c r="E14" s="390">
        <v>20236.720809555991</v>
      </c>
      <c r="F14" s="391">
        <f t="shared" si="2"/>
        <v>0.45838256590161525</v>
      </c>
      <c r="G14" s="391">
        <f>+C14/E14-1</f>
        <v>7.066726711152449E-2</v>
      </c>
      <c r="H14" s="391">
        <v>7.6478936609886139E-2</v>
      </c>
      <c r="I14" s="45"/>
      <c r="J14" s="390">
        <v>64473.322635022814</v>
      </c>
      <c r="K14" s="391">
        <f t="shared" si="3"/>
        <v>0.45243258136644809</v>
      </c>
      <c r="L14" s="390">
        <v>60150.43117106882</v>
      </c>
      <c r="M14" s="391">
        <f t="shared" si="4"/>
        <v>0.46065096083855361</v>
      </c>
      <c r="N14" s="391">
        <f>+J14/L14-1</f>
        <v>7.1868004597666513E-2</v>
      </c>
      <c r="O14" s="391">
        <v>8.8048039677167234E-2</v>
      </c>
    </row>
    <row r="15" spans="1:16" s="28" customFormat="1" ht="15" customHeight="1" x14ac:dyDescent="0.2">
      <c r="A15" s="47" t="s">
        <v>47</v>
      </c>
      <c r="B15" s="117"/>
      <c r="C15" s="203">
        <v>14702.509827354274</v>
      </c>
      <c r="D15" s="53">
        <f t="shared" si="5"/>
        <v>0.30190856155499129</v>
      </c>
      <c r="E15" s="203">
        <v>14255.640560670361</v>
      </c>
      <c r="F15" s="53">
        <f t="shared" si="2"/>
        <v>0.32290493900995781</v>
      </c>
      <c r="G15" s="53">
        <f t="shared" si="0"/>
        <v>3.1346838802654098E-2</v>
      </c>
      <c r="H15" s="53"/>
      <c r="I15" s="121"/>
      <c r="J15" s="203">
        <v>44428.552279807896</v>
      </c>
      <c r="K15" s="53">
        <f t="shared" si="3"/>
        <v>0.31177119113461937</v>
      </c>
      <c r="L15" s="203">
        <v>42225.021438659882</v>
      </c>
      <c r="M15" s="53">
        <f t="shared" si="4"/>
        <v>0.3233725231632712</v>
      </c>
      <c r="N15" s="53">
        <f t="shared" ref="N15" si="6">+J15/L15-1</f>
        <v>5.2185428593543248E-2</v>
      </c>
      <c r="O15" s="53"/>
      <c r="P15" s="49"/>
    </row>
    <row r="16" spans="1:16" s="50" customFormat="1" ht="15" customHeight="1" x14ac:dyDescent="0.2">
      <c r="A16" s="388" t="s">
        <v>48</v>
      </c>
      <c r="B16" s="46"/>
      <c r="C16" s="365">
        <v>-63.220390679855598</v>
      </c>
      <c r="D16" s="385">
        <f t="shared" si="5"/>
        <v>-1.2981985684912452E-3</v>
      </c>
      <c r="E16" s="365">
        <v>118.45618810218818</v>
      </c>
      <c r="F16" s="385">
        <f t="shared" si="2"/>
        <v>2.6831546454683113E-3</v>
      </c>
      <c r="G16" s="385" t="s">
        <v>14</v>
      </c>
      <c r="H16" s="385"/>
      <c r="I16" s="45"/>
      <c r="J16" s="365">
        <v>894.5632536785231</v>
      </c>
      <c r="K16" s="385">
        <f t="shared" si="3"/>
        <v>6.2774733101391023E-3</v>
      </c>
      <c r="L16" s="365">
        <v>620.87428180460574</v>
      </c>
      <c r="M16" s="385">
        <f t="shared" si="4"/>
        <v>4.7548509446230201E-3</v>
      </c>
      <c r="N16" s="385">
        <f>+J16/L16-1</f>
        <v>0.44081222220773109</v>
      </c>
      <c r="O16" s="385"/>
    </row>
    <row r="17" spans="1:15" s="28" customFormat="1" ht="25.5" customHeight="1" x14ac:dyDescent="0.2">
      <c r="A17" s="51" t="s">
        <v>101</v>
      </c>
      <c r="B17" s="46"/>
      <c r="C17" s="358">
        <v>14.8280411051929</v>
      </c>
      <c r="D17" s="130">
        <f t="shared" si="5"/>
        <v>3.0448628249974508E-4</v>
      </c>
      <c r="E17" s="358">
        <v>85.145740638763911</v>
      </c>
      <c r="F17" s="130">
        <f t="shared" si="2"/>
        <v>1.9286387076684866E-3</v>
      </c>
      <c r="G17" s="119">
        <f t="shared" si="0"/>
        <v>-0.82585105263102021</v>
      </c>
      <c r="H17" s="53"/>
      <c r="I17" s="38"/>
      <c r="J17" s="358">
        <v>109.44183360084159</v>
      </c>
      <c r="K17" s="130">
        <f t="shared" si="3"/>
        <v>7.6799285753901517E-4</v>
      </c>
      <c r="L17" s="358">
        <v>201.0598374038675</v>
      </c>
      <c r="M17" s="130">
        <f t="shared" si="4"/>
        <v>1.5397796072770726E-3</v>
      </c>
      <c r="N17" s="119">
        <f t="shared" ref="N17:N19" si="7">+J17/L17-1</f>
        <v>-0.45567531032561948</v>
      </c>
      <c r="O17" s="53"/>
    </row>
    <row r="18" spans="1:15" s="49" customFormat="1" ht="15" customHeight="1" x14ac:dyDescent="0.2">
      <c r="A18" s="392" t="s">
        <v>145</v>
      </c>
      <c r="B18" s="54"/>
      <c r="C18" s="390">
        <v>7012.6770866866218</v>
      </c>
      <c r="D18" s="391">
        <f t="shared" si="5"/>
        <v>0.14400175730215406</v>
      </c>
      <c r="E18" s="390">
        <v>5777.4783201446817</v>
      </c>
      <c r="F18" s="391">
        <f t="shared" si="2"/>
        <v>0.13086583353852074</v>
      </c>
      <c r="G18" s="391">
        <f t="shared" si="0"/>
        <v>0.21379548275154892</v>
      </c>
      <c r="H18" s="391">
        <v>0.22775238248039087</v>
      </c>
      <c r="I18" s="55"/>
      <c r="J18" s="390">
        <v>19040.765267935552</v>
      </c>
      <c r="K18" s="391">
        <f t="shared" si="3"/>
        <v>0.1336159240641506</v>
      </c>
      <c r="L18" s="390">
        <v>17103.475613200462</v>
      </c>
      <c r="M18" s="391">
        <f t="shared" si="4"/>
        <v>0.13098380712338234</v>
      </c>
      <c r="N18" s="391">
        <f t="shared" si="7"/>
        <v>0.11326877054391749</v>
      </c>
      <c r="O18" s="391">
        <v>0.15618092644018677</v>
      </c>
    </row>
    <row r="19" spans="1:15" s="49" customFormat="1" ht="15" customHeight="1" x14ac:dyDescent="0.2">
      <c r="A19" s="51" t="s">
        <v>49</v>
      </c>
      <c r="B19" s="46"/>
      <c r="C19" s="203">
        <v>2.1909702203911996</v>
      </c>
      <c r="D19" s="52">
        <f t="shared" si="5"/>
        <v>4.499045914034677E-5</v>
      </c>
      <c r="E19" s="203">
        <v>95.374339471224104</v>
      </c>
      <c r="F19" s="52">
        <f t="shared" si="2"/>
        <v>2.1603270045286852E-3</v>
      </c>
      <c r="G19" s="53">
        <f t="shared" si="0"/>
        <v>-0.977027676075783</v>
      </c>
      <c r="H19" s="53"/>
      <c r="I19" s="56"/>
      <c r="J19" s="203">
        <v>74.713649036543586</v>
      </c>
      <c r="K19" s="52">
        <f t="shared" si="3"/>
        <v>5.2429264873264105E-4</v>
      </c>
      <c r="L19" s="203">
        <v>215.91370749316667</v>
      </c>
      <c r="M19" s="52">
        <f t="shared" si="4"/>
        <v>1.6535352262409112E-3</v>
      </c>
      <c r="N19" s="53">
        <f t="shared" si="7"/>
        <v>-0.65396523498209047</v>
      </c>
      <c r="O19" s="53"/>
    </row>
    <row r="20" spans="1:15" s="49" customFormat="1" ht="28.5" customHeight="1" x14ac:dyDescent="0.2">
      <c r="A20" s="388" t="s">
        <v>102</v>
      </c>
      <c r="B20" s="46"/>
      <c r="C20" s="365">
        <v>16.447027084147802</v>
      </c>
      <c r="D20" s="385">
        <f t="shared" si="5"/>
        <v>3.3773133615545354E-4</v>
      </c>
      <c r="E20" s="365">
        <v>-33.979281599153495</v>
      </c>
      <c r="F20" s="385">
        <f t="shared" si="2"/>
        <v>-7.6966571973254678E-4</v>
      </c>
      <c r="G20" s="385" t="s">
        <v>14</v>
      </c>
      <c r="H20" s="385"/>
      <c r="I20" s="55"/>
      <c r="J20" s="365">
        <v>-14.408611849581401</v>
      </c>
      <c r="K20" s="385">
        <f t="shared" si="3"/>
        <v>-1.0111043120759119E-4</v>
      </c>
      <c r="L20" s="365">
        <v>-40.156577828010001</v>
      </c>
      <c r="M20" s="385">
        <f t="shared" si="4"/>
        <v>-3.0753173003618005E-4</v>
      </c>
      <c r="N20" s="385" t="s">
        <v>14</v>
      </c>
      <c r="O20" s="385"/>
    </row>
    <row r="21" spans="1:15" s="49" customFormat="1" ht="15" customHeight="1" x14ac:dyDescent="0.2">
      <c r="A21" s="416" t="s">
        <v>50</v>
      </c>
      <c r="B21" s="117"/>
      <c r="C21" s="418">
        <v>1785.9269405826749</v>
      </c>
      <c r="D21" s="419"/>
      <c r="E21" s="418">
        <v>1833.8803566804945</v>
      </c>
      <c r="F21" s="420"/>
      <c r="G21" s="420">
        <f>C21/E21-1</f>
        <v>-2.6148606654263995E-2</v>
      </c>
      <c r="H21" s="419"/>
      <c r="I21" s="47"/>
      <c r="J21" s="418">
        <v>5234.9472723350764</v>
      </c>
      <c r="K21" s="419"/>
      <c r="L21" s="418">
        <v>5460.5111990686983</v>
      </c>
      <c r="M21" s="420"/>
      <c r="N21" s="420">
        <f>J21/L21-1</f>
        <v>-4.1308206962764271E-2</v>
      </c>
      <c r="O21" s="419"/>
    </row>
    <row r="22" spans="1:15" s="49" customFormat="1" ht="15" customHeight="1" x14ac:dyDescent="0.2">
      <c r="A22" s="417" t="s">
        <v>51</v>
      </c>
      <c r="B22" s="57"/>
      <c r="C22" s="394">
        <v>365.13119733324658</v>
      </c>
      <c r="D22" s="395"/>
      <c r="E22" s="394">
        <v>275.92167942507501</v>
      </c>
      <c r="F22" s="395"/>
      <c r="G22" s="395">
        <f t="shared" si="0"/>
        <v>0.32331463803081095</v>
      </c>
      <c r="H22" s="395"/>
      <c r="I22" s="45"/>
      <c r="J22" s="394">
        <v>907.13120945578441</v>
      </c>
      <c r="K22" s="395"/>
      <c r="L22" s="394">
        <v>701.7550669937574</v>
      </c>
      <c r="M22" s="395"/>
      <c r="N22" s="395">
        <f t="shared" ref="N22:N23" si="8">+J22/L22-1</f>
        <v>0.29266071899108059</v>
      </c>
      <c r="O22" s="395"/>
    </row>
    <row r="23" spans="1:15" s="28" customFormat="1" ht="15" customHeight="1" x14ac:dyDescent="0.2">
      <c r="A23" s="122" t="s">
        <v>52</v>
      </c>
      <c r="B23" s="123"/>
      <c r="C23" s="203">
        <v>1420.7957432494277</v>
      </c>
      <c r="D23" s="53"/>
      <c r="E23" s="203">
        <v>1557.9586772554194</v>
      </c>
      <c r="F23" s="53"/>
      <c r="G23" s="53">
        <f t="shared" si="0"/>
        <v>-8.8040161788902505E-2</v>
      </c>
      <c r="H23" s="53"/>
      <c r="I23" s="58"/>
      <c r="J23" s="203">
        <v>4327.8160628792912</v>
      </c>
      <c r="K23" s="53"/>
      <c r="L23" s="203">
        <v>4758.756132074941</v>
      </c>
      <c r="M23" s="53"/>
      <c r="N23" s="53">
        <f t="shared" si="8"/>
        <v>-9.0557292123256805E-2</v>
      </c>
      <c r="O23" s="53"/>
    </row>
    <row r="24" spans="1:15" s="28" customFormat="1" ht="15" customHeight="1" x14ac:dyDescent="0.2">
      <c r="A24" s="393" t="s">
        <v>53</v>
      </c>
      <c r="B24" s="46"/>
      <c r="C24" s="365">
        <v>-38.057758917103627</v>
      </c>
      <c r="D24" s="385"/>
      <c r="E24" s="365">
        <v>-60.156692321157323</v>
      </c>
      <c r="F24" s="385"/>
      <c r="G24" s="385" t="s">
        <v>14</v>
      </c>
      <c r="H24" s="385"/>
      <c r="I24" s="45"/>
      <c r="J24" s="365">
        <v>165.90211912857239</v>
      </c>
      <c r="K24" s="385"/>
      <c r="L24" s="365">
        <v>-51.413265940502704</v>
      </c>
      <c r="M24" s="385"/>
      <c r="N24" s="385" t="s">
        <v>14</v>
      </c>
      <c r="O24" s="385"/>
    </row>
    <row r="25" spans="1:15" s="28" customFormat="1" ht="25.5" customHeight="1" x14ac:dyDescent="0.2">
      <c r="A25" s="122" t="s">
        <v>54</v>
      </c>
      <c r="B25" s="117"/>
      <c r="C25" s="203">
        <v>-102.75646393160187</v>
      </c>
      <c r="D25" s="120"/>
      <c r="E25" s="203">
        <v>-116.59956722961961</v>
      </c>
      <c r="F25" s="53"/>
      <c r="G25" s="53" t="s">
        <v>14</v>
      </c>
      <c r="H25" s="120"/>
      <c r="I25" s="45"/>
      <c r="J25" s="203">
        <v>-77.785698208063309</v>
      </c>
      <c r="K25" s="120"/>
      <c r="L25" s="203">
        <v>-116.59956335577709</v>
      </c>
      <c r="M25" s="53"/>
      <c r="N25" s="53" t="s">
        <v>14</v>
      </c>
      <c r="O25" s="120"/>
    </row>
    <row r="26" spans="1:15" s="49" customFormat="1" ht="15" customHeight="1" x14ac:dyDescent="0.2">
      <c r="A26" s="393" t="s">
        <v>55</v>
      </c>
      <c r="B26" s="57"/>
      <c r="C26" s="394">
        <v>149.9286458584013</v>
      </c>
      <c r="D26" s="395"/>
      <c r="E26" s="394">
        <v>-58.985205487596701</v>
      </c>
      <c r="F26" s="395"/>
      <c r="G26" s="395" t="s">
        <v>14</v>
      </c>
      <c r="H26" s="395"/>
      <c r="I26" s="58"/>
      <c r="J26" s="394">
        <v>149.57635457100949</v>
      </c>
      <c r="K26" s="395"/>
      <c r="L26" s="394">
        <v>246.15432592027221</v>
      </c>
      <c r="M26" s="395"/>
      <c r="N26" s="395" t="s">
        <v>14</v>
      </c>
      <c r="O26" s="395"/>
    </row>
    <row r="27" spans="1:15" s="28" customFormat="1" ht="15" customHeight="1" x14ac:dyDescent="0.2">
      <c r="A27" s="59" t="s">
        <v>56</v>
      </c>
      <c r="B27" s="46"/>
      <c r="C27" s="359">
        <v>1429.9101662591238</v>
      </c>
      <c r="D27" s="60"/>
      <c r="E27" s="359">
        <v>1322.2172122170459</v>
      </c>
      <c r="F27" s="60"/>
      <c r="G27" s="61">
        <f t="shared" si="0"/>
        <v>8.1448761252700841E-2</v>
      </c>
      <c r="H27" s="61"/>
      <c r="I27" s="58"/>
      <c r="J27" s="359">
        <v>4565.5088383708098</v>
      </c>
      <c r="K27" s="60"/>
      <c r="L27" s="359">
        <v>4836.8976286989327</v>
      </c>
      <c r="M27" s="60"/>
      <c r="N27" s="61">
        <f t="shared" ref="N27" si="9">+J27/L27-1</f>
        <v>-5.6108028567295354E-2</v>
      </c>
      <c r="O27" s="61"/>
    </row>
    <row r="28" spans="1:15" s="28" customFormat="1" ht="15" customHeight="1" x14ac:dyDescent="0.2">
      <c r="A28" s="396" t="s">
        <v>57</v>
      </c>
      <c r="B28" s="46"/>
      <c r="C28" s="365">
        <v>5564.1289231229575</v>
      </c>
      <c r="D28" s="385"/>
      <c r="E28" s="365">
        <v>4393.8660500555652</v>
      </c>
      <c r="F28" s="385"/>
      <c r="G28" s="385">
        <f>C28/E28-1</f>
        <v>0.26634013411778756</v>
      </c>
      <c r="H28" s="385"/>
      <c r="I28" s="58"/>
      <c r="J28" s="365">
        <v>14414.951392377779</v>
      </c>
      <c r="K28" s="385"/>
      <c r="L28" s="365">
        <v>12090.820854836376</v>
      </c>
      <c r="M28" s="385"/>
      <c r="N28" s="385">
        <f>J28/L28-1</f>
        <v>0.19222272544148566</v>
      </c>
      <c r="O28" s="385"/>
    </row>
    <row r="29" spans="1:15" s="28" customFormat="1" ht="15" customHeight="1" x14ac:dyDescent="0.2">
      <c r="A29" s="51" t="s">
        <v>58</v>
      </c>
      <c r="B29" s="117"/>
      <c r="C29" s="203">
        <v>1439.17863660378</v>
      </c>
      <c r="D29" s="120"/>
      <c r="E29" s="203">
        <v>1381.7374523510991</v>
      </c>
      <c r="F29" s="53"/>
      <c r="G29" s="53">
        <f>C29/E29-1</f>
        <v>4.1571706806486031E-2</v>
      </c>
      <c r="H29" s="120"/>
      <c r="I29" s="58"/>
      <c r="J29" s="203">
        <v>3952.9190037495064</v>
      </c>
      <c r="K29" s="120"/>
      <c r="L29" s="203">
        <v>3772.6512253824644</v>
      </c>
      <c r="M29" s="53"/>
      <c r="N29" s="53">
        <f>J29/L29-1</f>
        <v>4.7782783935657047E-2</v>
      </c>
      <c r="O29" s="120"/>
    </row>
    <row r="30" spans="1:15" s="28" customFormat="1" ht="15" customHeight="1" x14ac:dyDescent="0.2">
      <c r="A30" s="396" t="s">
        <v>59</v>
      </c>
      <c r="B30" s="54"/>
      <c r="C30" s="394">
        <v>0</v>
      </c>
      <c r="D30" s="395"/>
      <c r="E30" s="394">
        <v>409.69973484048245</v>
      </c>
      <c r="F30" s="395"/>
      <c r="G30" s="395" t="s">
        <v>14</v>
      </c>
      <c r="H30" s="395"/>
      <c r="I30" s="58"/>
      <c r="J30" s="394">
        <v>0</v>
      </c>
      <c r="K30" s="395"/>
      <c r="L30" s="394">
        <v>575.67494458792055</v>
      </c>
      <c r="M30" s="395"/>
      <c r="N30" s="395" t="s">
        <v>14</v>
      </c>
      <c r="O30" s="395"/>
    </row>
    <row r="31" spans="1:15" s="28" customFormat="1" ht="15" customHeight="1" x14ac:dyDescent="0.2">
      <c r="A31" s="124" t="s">
        <v>60</v>
      </c>
      <c r="B31" s="47"/>
      <c r="C31" s="359">
        <v>4124.950286519178</v>
      </c>
      <c r="D31" s="262"/>
      <c r="E31" s="359">
        <v>3421.8283325449488</v>
      </c>
      <c r="F31" s="263"/>
      <c r="G31" s="263">
        <f>C31/E31-1</f>
        <v>0.20548136424228214</v>
      </c>
      <c r="H31" s="264"/>
      <c r="I31" s="58"/>
      <c r="J31" s="359">
        <v>10462.032388628273</v>
      </c>
      <c r="K31" s="262"/>
      <c r="L31" s="359">
        <v>8893.8445740418319</v>
      </c>
      <c r="M31" s="263"/>
      <c r="N31" s="263">
        <f>J31/L31-1</f>
        <v>0.17632282659441323</v>
      </c>
      <c r="O31" s="264"/>
    </row>
    <row r="32" spans="1:15" s="28" customFormat="1" ht="15" customHeight="1" x14ac:dyDescent="0.2">
      <c r="A32" s="392" t="s">
        <v>61</v>
      </c>
      <c r="B32" s="54"/>
      <c r="C32" s="390">
        <v>4026.8711577522049</v>
      </c>
      <c r="D32" s="391">
        <f>+C32/$C$12</f>
        <v>8.2689751143191381E-2</v>
      </c>
      <c r="E32" s="390">
        <v>3266.0660196380418</v>
      </c>
      <c r="F32" s="391">
        <f>+E32/$E$12</f>
        <v>7.3979758705709428E-2</v>
      </c>
      <c r="G32" s="391">
        <f>C32/E32-1</f>
        <v>0.23294236354673514</v>
      </c>
      <c r="H32" s="391"/>
      <c r="I32" s="58"/>
      <c r="J32" s="390">
        <v>10095.135580776383</v>
      </c>
      <c r="K32" s="391">
        <f>+J32/$J$12</f>
        <v>7.0841210959614445E-2</v>
      </c>
      <c r="L32" s="390">
        <v>8201.0199640156716</v>
      </c>
      <c r="M32" s="391">
        <f>+L32/$L$12</f>
        <v>6.2805995779744828E-2</v>
      </c>
      <c r="N32" s="391">
        <f>J32/L32-1</f>
        <v>0.23096098108182739</v>
      </c>
      <c r="O32" s="391"/>
    </row>
    <row r="33" spans="1:19" s="28" customFormat="1" ht="15" customHeight="1" thickBot="1" x14ac:dyDescent="0.3">
      <c r="A33" s="125" t="s">
        <v>22</v>
      </c>
      <c r="B33" s="126"/>
      <c r="C33" s="361">
        <v>98.079128766973596</v>
      </c>
      <c r="D33" s="127">
        <f>+C33/$C$12</f>
        <v>2.0140050258298159E-3</v>
      </c>
      <c r="E33" s="361">
        <v>155.76231290690714</v>
      </c>
      <c r="F33" s="127">
        <f>+E33/$E$12</f>
        <v>3.5281767897555392E-3</v>
      </c>
      <c r="G33" s="127">
        <f>C33/E33-1</f>
        <v>-0.37032824605274361</v>
      </c>
      <c r="H33" s="128"/>
      <c r="I33" s="58"/>
      <c r="J33" s="361">
        <v>366.89680785189097</v>
      </c>
      <c r="K33" s="127">
        <f>+J33/$J$12</f>
        <v>2.5746473593617671E-3</v>
      </c>
      <c r="L33" s="361">
        <v>692.82461002616003</v>
      </c>
      <c r="M33" s="127">
        <f>+L33/$L$12</f>
        <v>5.3058692363065207E-3</v>
      </c>
      <c r="N33" s="127">
        <f>J33/L33-1</f>
        <v>-0.47043334988051666</v>
      </c>
      <c r="O33" s="128"/>
    </row>
    <row r="34" spans="1:19" s="28" customFormat="1" ht="12.95" customHeight="1" x14ac:dyDescent="0.25">
      <c r="A34" s="62"/>
      <c r="B34" s="63"/>
      <c r="C34" s="64"/>
      <c r="D34" s="65"/>
      <c r="E34" s="64"/>
      <c r="F34" s="66"/>
      <c r="G34" s="67"/>
      <c r="H34" s="67"/>
      <c r="I34" s="45"/>
      <c r="J34" s="64"/>
      <c r="K34" s="65"/>
      <c r="L34" s="64"/>
      <c r="M34" s="66"/>
      <c r="N34" s="67"/>
      <c r="O34" s="67"/>
      <c r="S34" s="50"/>
    </row>
    <row r="35" spans="1:19" s="28" customFormat="1" ht="30.95" customHeight="1" x14ac:dyDescent="0.25">
      <c r="A35" s="68" t="s">
        <v>62</v>
      </c>
      <c r="B35" s="50"/>
      <c r="C35" s="41">
        <v>2019</v>
      </c>
      <c r="D35" s="69" t="str">
        <f>D6</f>
        <v>% de Ing.</v>
      </c>
      <c r="E35" s="41" t="s">
        <v>143</v>
      </c>
      <c r="F35" s="69" t="str">
        <f>D35</f>
        <v>% de Ing.</v>
      </c>
      <c r="G35" s="42" t="s">
        <v>124</v>
      </c>
      <c r="H35" s="42" t="s">
        <v>144</v>
      </c>
      <c r="I35" s="70"/>
      <c r="J35" s="41">
        <v>2019</v>
      </c>
      <c r="K35" s="69" t="str">
        <f>F35</f>
        <v>% de Ing.</v>
      </c>
      <c r="L35" s="41" t="s">
        <v>155</v>
      </c>
      <c r="M35" s="69" t="str">
        <f>F35</f>
        <v>% de Ing.</v>
      </c>
      <c r="N35" s="42" t="s">
        <v>38</v>
      </c>
      <c r="O35" s="42" t="s">
        <v>153</v>
      </c>
      <c r="S35" s="50"/>
    </row>
    <row r="36" spans="1:19" s="28" customFormat="1" ht="15" customHeight="1" x14ac:dyDescent="0.2">
      <c r="A36" s="71" t="s">
        <v>103</v>
      </c>
      <c r="B36" s="72"/>
      <c r="C36" s="265">
        <v>7012.6770866866218</v>
      </c>
      <c r="D36" s="73">
        <f>+C36/C$12</f>
        <v>0.14400175730215406</v>
      </c>
      <c r="E36" s="265">
        <v>5777.4783201446817</v>
      </c>
      <c r="F36" s="73">
        <f>+E36/$E$12</f>
        <v>0.13086583353852074</v>
      </c>
      <c r="G36" s="73">
        <f>C36/E36-1</f>
        <v>0.21379548275154892</v>
      </c>
      <c r="H36" s="75"/>
      <c r="I36" s="38"/>
      <c r="J36" s="265">
        <v>19040.765267935552</v>
      </c>
      <c r="K36" s="73">
        <f>+J36/J$12</f>
        <v>0.1336159240641506</v>
      </c>
      <c r="L36" s="265">
        <v>17103.475613200462</v>
      </c>
      <c r="M36" s="73">
        <f>+L36/$L$12</f>
        <v>0.13098380712338234</v>
      </c>
      <c r="N36" s="73">
        <f>J36/L36-1</f>
        <v>0.11326877054391749</v>
      </c>
      <c r="O36" s="75"/>
    </row>
    <row r="37" spans="1:19" s="28" customFormat="1" ht="15" customHeight="1" x14ac:dyDescent="0.2">
      <c r="A37" s="397" t="s">
        <v>63</v>
      </c>
      <c r="B37" s="50"/>
      <c r="C37" s="398">
        <v>2251.3272335223114</v>
      </c>
      <c r="D37" s="399"/>
      <c r="E37" s="398">
        <v>2189.8253656604907</v>
      </c>
      <c r="F37" s="399"/>
      <c r="G37" s="421">
        <f>+C37/E37-1</f>
        <v>2.8085284254286025E-2</v>
      </c>
      <c r="H37" s="400"/>
      <c r="I37" s="76"/>
      <c r="J37" s="398">
        <v>6699.1481803478455</v>
      </c>
      <c r="K37" s="399"/>
      <c r="L37" s="398">
        <v>6178.4703999988669</v>
      </c>
      <c r="M37" s="399"/>
      <c r="N37" s="421">
        <f>+J37/L37-1</f>
        <v>8.4272926248715851E-2</v>
      </c>
      <c r="O37" s="400"/>
    </row>
    <row r="38" spans="1:19" s="28" customFormat="1" ht="15" customHeight="1" x14ac:dyDescent="0.2">
      <c r="A38" s="77" t="s">
        <v>64</v>
      </c>
      <c r="B38" s="63"/>
      <c r="C38" s="265">
        <v>805.21352975729326</v>
      </c>
      <c r="D38" s="74"/>
      <c r="E38" s="265">
        <v>524.30796050613253</v>
      </c>
      <c r="F38" s="74"/>
      <c r="G38" s="73">
        <f>C38/E38-1</f>
        <v>0.53576445602693679</v>
      </c>
      <c r="H38" s="78"/>
      <c r="I38" s="76"/>
      <c r="J38" s="265">
        <v>1985.6918815481699</v>
      </c>
      <c r="K38" s="74"/>
      <c r="L38" s="265">
        <v>1627.3951737821565</v>
      </c>
      <c r="M38" s="74"/>
      <c r="N38" s="73">
        <f>J38/L38-1</f>
        <v>0.22016576768708984</v>
      </c>
      <c r="O38" s="78"/>
    </row>
    <row r="39" spans="1:19" s="49" customFormat="1" ht="15" customHeight="1" x14ac:dyDescent="0.2">
      <c r="A39" s="403" t="s">
        <v>104</v>
      </c>
      <c r="B39" s="79"/>
      <c r="C39" s="401">
        <v>10069.217849966226</v>
      </c>
      <c r="D39" s="402">
        <f>+C39/$C$12</f>
        <v>0.20676626730840228</v>
      </c>
      <c r="E39" s="401">
        <v>8491.611646311303</v>
      </c>
      <c r="F39" s="402">
        <f>+E39/$E$12</f>
        <v>0.19234374836254001</v>
      </c>
      <c r="G39" s="402">
        <f>+C39/E39-1</f>
        <v>0.18578407366759686</v>
      </c>
      <c r="H39" s="402">
        <v>0.21230596586809147</v>
      </c>
      <c r="I39" s="76"/>
      <c r="J39" s="401">
        <v>27725.605329831567</v>
      </c>
      <c r="K39" s="402">
        <f>+J39/$J$12</f>
        <v>0.19456058221682201</v>
      </c>
      <c r="L39" s="401">
        <v>24909.341186981484</v>
      </c>
      <c r="M39" s="402">
        <f>+L39/$L$12</f>
        <v>0.19076358603323521</v>
      </c>
      <c r="N39" s="402">
        <f>+J39/L39-1</f>
        <v>0.11306056317225943</v>
      </c>
      <c r="O39" s="402">
        <v>0.13999992486520396</v>
      </c>
    </row>
    <row r="40" spans="1:19" s="28" customFormat="1" ht="15" customHeight="1" thickBot="1" x14ac:dyDescent="0.3">
      <c r="A40" s="80" t="s">
        <v>40</v>
      </c>
      <c r="B40" s="81"/>
      <c r="C40" s="266">
        <v>2772.2178181907402</v>
      </c>
      <c r="D40" s="82"/>
      <c r="E40" s="266">
        <v>3103.2939999999999</v>
      </c>
      <c r="F40" s="83"/>
      <c r="G40" s="438">
        <f>+C40/E40-1</f>
        <v>-0.10668540647752345</v>
      </c>
      <c r="H40" s="84"/>
      <c r="I40" s="85"/>
      <c r="J40" s="266">
        <v>6680.8526847672101</v>
      </c>
      <c r="K40" s="82"/>
      <c r="L40" s="266">
        <v>7119.65</v>
      </c>
      <c r="M40" s="83"/>
      <c r="N40" s="429">
        <f>+J40/L40-1</f>
        <v>-6.1631866065437135E-2</v>
      </c>
      <c r="O40" s="84"/>
    </row>
    <row r="41" spans="1:19" s="28" customFormat="1" ht="8.25" customHeight="1" x14ac:dyDescent="0.25">
      <c r="A41" s="86"/>
      <c r="B41" s="86"/>
      <c r="C41" s="49"/>
      <c r="D41" s="86"/>
      <c r="E41" s="86"/>
      <c r="F41" s="49"/>
      <c r="G41" s="49"/>
      <c r="H41" s="86"/>
      <c r="I41" s="38"/>
      <c r="J41" s="87"/>
      <c r="K41" s="87"/>
      <c r="L41" s="87"/>
      <c r="M41" s="87"/>
      <c r="N41" s="87"/>
      <c r="O41" s="87"/>
    </row>
    <row r="42" spans="1:19" s="28" customFormat="1" ht="11.25" x14ac:dyDescent="0.25">
      <c r="A42" s="88"/>
      <c r="B42" s="47"/>
      <c r="C42" s="89"/>
      <c r="D42" s="90"/>
      <c r="E42" s="89"/>
      <c r="F42" s="90"/>
      <c r="G42" s="91"/>
      <c r="H42" s="92"/>
      <c r="I42" s="93"/>
    </row>
    <row r="43" spans="1:19" s="94" customFormat="1" ht="18" customHeight="1" x14ac:dyDescent="0.2">
      <c r="A43" s="469"/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</row>
    <row r="44" spans="1:19" s="28" customFormat="1" ht="11.1" customHeight="1" x14ac:dyDescent="0.25">
      <c r="A44" s="95"/>
    </row>
    <row r="45" spans="1:19" s="28" customFormat="1" ht="11.1" customHeight="1" x14ac:dyDescent="0.25">
      <c r="A45" s="469"/>
      <c r="B45" s="469"/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</row>
    <row r="46" spans="1:19" s="28" customFormat="1" ht="11.1" customHeight="1" x14ac:dyDescent="0.25">
      <c r="A46" s="470"/>
      <c r="B46" s="470"/>
      <c r="C46" s="470"/>
      <c r="D46" s="470"/>
      <c r="E46" s="470"/>
      <c r="F46" s="470"/>
      <c r="G46" s="470"/>
      <c r="H46" s="470"/>
      <c r="I46" s="96"/>
      <c r="J46" s="97"/>
      <c r="K46" s="97"/>
      <c r="L46" s="97"/>
      <c r="M46" s="97"/>
      <c r="N46" s="97"/>
      <c r="O46" s="97"/>
    </row>
    <row r="47" spans="1:19" s="28" customFormat="1" ht="11.1" customHeight="1" x14ac:dyDescent="0.25">
      <c r="A47" s="470"/>
      <c r="B47" s="470"/>
      <c r="C47" s="470"/>
      <c r="D47" s="470"/>
      <c r="E47" s="470"/>
      <c r="F47" s="470"/>
      <c r="G47" s="470"/>
      <c r="H47" s="470"/>
      <c r="I47" s="38"/>
    </row>
    <row r="48" spans="1:19" s="28" customFormat="1" ht="11.1" customHeight="1" x14ac:dyDescent="0.25">
      <c r="A48" s="471"/>
      <c r="B48" s="471"/>
      <c r="C48" s="471"/>
      <c r="D48" s="471"/>
      <c r="E48" s="471"/>
      <c r="F48" s="471"/>
      <c r="G48" s="471"/>
      <c r="H48" s="471"/>
      <c r="I48" s="38"/>
    </row>
    <row r="49" spans="1:15" s="28" customFormat="1" ht="11.1" customHeight="1" x14ac:dyDescent="0.25">
      <c r="A49" s="467"/>
      <c r="B49" s="467"/>
      <c r="C49" s="467"/>
      <c r="D49" s="467"/>
      <c r="E49" s="467"/>
      <c r="F49" s="467"/>
      <c r="G49" s="467"/>
      <c r="H49" s="467"/>
      <c r="I49" s="38"/>
      <c r="J49" s="50"/>
      <c r="L49" s="50"/>
      <c r="N49" s="50"/>
      <c r="O49" s="98"/>
    </row>
    <row r="50" spans="1:15" s="28" customFormat="1" ht="11.1" customHeight="1" x14ac:dyDescent="0.25">
      <c r="A50" s="467"/>
      <c r="B50" s="467"/>
      <c r="C50" s="467"/>
      <c r="D50" s="467"/>
      <c r="E50" s="467"/>
      <c r="F50" s="467"/>
      <c r="G50" s="467"/>
      <c r="H50" s="467"/>
      <c r="I50" s="99"/>
      <c r="J50" s="100"/>
      <c r="K50" s="101"/>
      <c r="L50" s="100"/>
      <c r="N50" s="101"/>
      <c r="O50" s="98"/>
    </row>
    <row r="51" spans="1:15" s="28" customFormat="1" ht="11.1" customHeight="1" x14ac:dyDescent="0.25">
      <c r="A51" s="467"/>
      <c r="B51" s="467"/>
      <c r="C51" s="467"/>
      <c r="D51" s="467"/>
      <c r="E51" s="467"/>
      <c r="F51" s="467"/>
      <c r="G51" s="467"/>
      <c r="H51" s="467"/>
      <c r="I51" s="99"/>
      <c r="J51" s="100"/>
      <c r="K51" s="101"/>
      <c r="L51" s="100"/>
      <c r="N51" s="101"/>
      <c r="O51" s="98"/>
    </row>
    <row r="52" spans="1:15" s="103" customFormat="1" ht="15.75" customHeight="1" x14ac:dyDescent="0.25">
      <c r="A52" s="467"/>
      <c r="B52" s="467"/>
      <c r="C52" s="467"/>
      <c r="D52" s="467"/>
      <c r="E52" s="467"/>
      <c r="F52" s="467"/>
      <c r="G52" s="467"/>
      <c r="H52" s="467"/>
      <c r="I52" s="99"/>
      <c r="J52" s="100"/>
      <c r="K52" s="101"/>
      <c r="L52" s="100"/>
      <c r="M52" s="101"/>
      <c r="N52" s="101"/>
      <c r="O52" s="102"/>
    </row>
    <row r="53" spans="1:15" s="103" customFormat="1" ht="15.75" customHeight="1" x14ac:dyDescent="0.25">
      <c r="A53" s="468"/>
      <c r="B53" s="468"/>
      <c r="C53" s="468"/>
      <c r="D53" s="468"/>
      <c r="E53" s="468"/>
      <c r="F53" s="468"/>
      <c r="G53" s="468"/>
      <c r="H53" s="468"/>
      <c r="I53" s="99"/>
      <c r="J53" s="100"/>
      <c r="K53" s="101"/>
      <c r="L53" s="100"/>
      <c r="M53" s="101"/>
      <c r="N53" s="101"/>
      <c r="O53" s="102"/>
    </row>
    <row r="54" spans="1:15" s="103" customFormat="1" ht="15.75" customHeight="1" x14ac:dyDescent="0.25">
      <c r="B54" s="104"/>
      <c r="C54" s="105"/>
      <c r="D54" s="105"/>
      <c r="E54" s="105"/>
      <c r="F54" s="105"/>
      <c r="G54" s="105"/>
      <c r="H54" s="105"/>
      <c r="I54" s="106"/>
      <c r="J54" s="107"/>
      <c r="K54" s="104"/>
      <c r="L54" s="107"/>
      <c r="M54" s="104"/>
      <c r="N54" s="104"/>
      <c r="O54" s="108"/>
    </row>
    <row r="55" spans="1:15" s="103" customFormat="1" ht="15.75" customHeight="1" x14ac:dyDescent="0.25">
      <c r="A55" s="109"/>
      <c r="B55" s="104"/>
      <c r="C55" s="105"/>
      <c r="D55" s="105"/>
      <c r="E55" s="105"/>
      <c r="F55" s="105"/>
      <c r="G55" s="105"/>
      <c r="H55" s="105"/>
      <c r="I55" s="106"/>
      <c r="J55" s="107"/>
      <c r="K55" s="104"/>
      <c r="L55" s="107"/>
      <c r="M55" s="104"/>
      <c r="N55" s="104"/>
      <c r="O55" s="108"/>
    </row>
    <row r="56" spans="1:15" ht="18" x14ac:dyDescent="0.25">
      <c r="A56" s="109"/>
      <c r="B56" s="104"/>
      <c r="C56" s="105"/>
      <c r="D56" s="105"/>
      <c r="E56" s="105"/>
      <c r="F56" s="105"/>
      <c r="G56" s="105"/>
      <c r="H56" s="105"/>
      <c r="I56" s="106"/>
      <c r="J56" s="107"/>
      <c r="K56" s="104"/>
      <c r="L56" s="107"/>
      <c r="M56" s="104"/>
      <c r="N56" s="104"/>
      <c r="O56" s="108"/>
    </row>
    <row r="57" spans="1:15" ht="16.5" x14ac:dyDescent="0.25">
      <c r="A57" s="111"/>
      <c r="B57" s="104"/>
      <c r="C57" s="105"/>
      <c r="D57" s="105"/>
      <c r="E57" s="105"/>
      <c r="F57" s="105"/>
      <c r="G57" s="105"/>
      <c r="H57" s="105"/>
      <c r="I57" s="106"/>
      <c r="J57" s="107"/>
      <c r="K57" s="104"/>
      <c r="L57" s="107"/>
      <c r="M57" s="104"/>
      <c r="N57" s="104"/>
      <c r="O57" s="108"/>
    </row>
  </sheetData>
  <mergeCells count="15">
    <mergeCell ref="A43:O43"/>
    <mergeCell ref="A1:O1"/>
    <mergeCell ref="A2:O2"/>
    <mergeCell ref="A3:O3"/>
    <mergeCell ref="C5:H5"/>
    <mergeCell ref="J5:O5"/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</mergeCells>
  <pageMargins left="0.7" right="0.7" top="0.75" bottom="0.75" header="0.3" footer="0.3"/>
  <customProperties>
    <customPr name="EpmWorksheetKeyString_GUID" r:id="rId1"/>
  </customProperties>
  <ignoredErrors>
    <ignoredError sqref="G37:G38 N37:N38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opLeftCell="A19" workbookViewId="0">
      <selection activeCell="C9" sqref="C9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458" t="s">
        <v>169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5" ht="15" customHeight="1" x14ac:dyDescent="0.25">
      <c r="A2" s="472" t="s">
        <v>66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x14ac:dyDescent="0.25">
      <c r="A3" s="473" t="s">
        <v>42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x14ac:dyDescent="0.25">
      <c r="A4" s="131"/>
      <c r="B4" s="132"/>
      <c r="C4" s="133"/>
      <c r="D4" s="133"/>
      <c r="E4" s="133"/>
      <c r="F4" s="132"/>
      <c r="G4" s="133"/>
      <c r="H4" s="133"/>
      <c r="I4" s="132"/>
      <c r="J4" s="134"/>
      <c r="K4" s="134"/>
      <c r="L4" s="135"/>
      <c r="M4" s="24"/>
      <c r="N4" s="24"/>
      <c r="O4" s="24"/>
    </row>
    <row r="5" spans="1:15" x14ac:dyDescent="0.25">
      <c r="A5" s="131"/>
      <c r="B5" s="132"/>
      <c r="C5" s="474" t="str">
        <f>+'KOF Consolidado'!C5:H5</f>
        <v xml:space="preserve">Por el tercer  trimestre de: </v>
      </c>
      <c r="D5" s="474"/>
      <c r="E5" s="474"/>
      <c r="F5" s="474"/>
      <c r="G5" s="474"/>
      <c r="H5" s="474"/>
      <c r="I5" s="132"/>
      <c r="J5" s="474" t="str">
        <f>+'KOF Consolidado'!J5:O5</f>
        <v xml:space="preserve">Por los primeros nueve meses de: </v>
      </c>
      <c r="K5" s="474"/>
      <c r="L5" s="474"/>
      <c r="M5" s="474"/>
      <c r="N5" s="474"/>
      <c r="O5" s="474"/>
    </row>
    <row r="6" spans="1:15" ht="27" x14ac:dyDescent="0.25">
      <c r="A6" s="136"/>
      <c r="B6" s="137"/>
      <c r="C6" s="430">
        <v>2019</v>
      </c>
      <c r="D6" s="431" t="s">
        <v>147</v>
      </c>
      <c r="E6" s="430">
        <v>2018</v>
      </c>
      <c r="F6" s="431" t="str">
        <f>D6</f>
        <v>% of Ing.</v>
      </c>
      <c r="G6" s="430" t="s">
        <v>124</v>
      </c>
      <c r="H6" s="430" t="s">
        <v>148</v>
      </c>
      <c r="I6" s="140"/>
      <c r="J6" s="139">
        <f>+C6</f>
        <v>2019</v>
      </c>
      <c r="K6" s="139" t="str">
        <f>+D6</f>
        <v>% of Ing.</v>
      </c>
      <c r="L6" s="139">
        <f>+E6</f>
        <v>2018</v>
      </c>
      <c r="M6" s="139" t="str">
        <f>+F6</f>
        <v>% of Ing.</v>
      </c>
      <c r="N6" s="138" t="str">
        <f>+G6</f>
        <v>Δ% Reportado</v>
      </c>
      <c r="O6" s="138" t="s">
        <v>65</v>
      </c>
    </row>
    <row r="7" spans="1:15" x14ac:dyDescent="0.25">
      <c r="A7" s="404" t="s">
        <v>105</v>
      </c>
      <c r="B7" s="46"/>
      <c r="C7" s="384">
        <v>2946.3072975145478</v>
      </c>
      <c r="D7" s="384"/>
      <c r="E7" s="384">
        <v>2953.8111789715531</v>
      </c>
      <c r="F7" s="384"/>
      <c r="G7" s="385">
        <v>-2.5404066144870674E-3</v>
      </c>
      <c r="H7" s="385">
        <v>-2.5404066144870674E-3</v>
      </c>
      <c r="I7" s="141"/>
      <c r="J7" s="384">
        <v>8695.3411482697029</v>
      </c>
      <c r="K7" s="384"/>
      <c r="L7" s="384">
        <v>8700.026081955988</v>
      </c>
      <c r="M7" s="384"/>
      <c r="N7" s="385">
        <v>-5.3849651048765157E-4</v>
      </c>
      <c r="O7" s="385">
        <v>-1.8162933998142172E-2</v>
      </c>
    </row>
    <row r="8" spans="1:15" x14ac:dyDescent="0.25">
      <c r="A8" s="404" t="s">
        <v>106</v>
      </c>
      <c r="B8" s="46"/>
      <c r="C8" s="384">
        <v>535.71668459116995</v>
      </c>
      <c r="D8" s="384"/>
      <c r="E8" s="384">
        <v>534.13460592142803</v>
      </c>
      <c r="F8" s="384"/>
      <c r="G8" s="385">
        <v>2.9619475169797571E-3</v>
      </c>
      <c r="H8" s="385">
        <v>2.9619475169797571E-3</v>
      </c>
      <c r="I8" s="141"/>
      <c r="J8" s="384">
        <v>1568.3996677709031</v>
      </c>
      <c r="K8" s="384"/>
      <c r="L8" s="384">
        <v>1561.2088405059642</v>
      </c>
      <c r="M8" s="384"/>
      <c r="N8" s="385">
        <v>4.6059355278877945E-3</v>
      </c>
      <c r="O8" s="385">
        <v>-7.6390973767765935E-3</v>
      </c>
    </row>
    <row r="9" spans="1:15" x14ac:dyDescent="0.25">
      <c r="A9" s="142" t="s">
        <v>43</v>
      </c>
      <c r="B9" s="46"/>
      <c r="C9" s="143">
        <v>52.53478840254315</v>
      </c>
      <c r="D9" s="143"/>
      <c r="E9" s="143">
        <v>48.782346319270317</v>
      </c>
      <c r="F9" s="144"/>
      <c r="G9" s="130">
        <v>7.692213200886E-2</v>
      </c>
      <c r="H9" s="144"/>
      <c r="I9" s="141"/>
      <c r="J9" s="143">
        <v>52.239556785665535</v>
      </c>
      <c r="K9" s="143"/>
      <c r="L9" s="143">
        <v>47.852712718701632</v>
      </c>
      <c r="M9" s="144"/>
      <c r="N9" s="130">
        <v>9.1673884670898653E-2</v>
      </c>
      <c r="O9" s="144"/>
    </row>
    <row r="10" spans="1:15" x14ac:dyDescent="0.25">
      <c r="A10" s="410" t="s">
        <v>44</v>
      </c>
      <c r="B10" s="46"/>
      <c r="C10" s="365">
        <v>28143.762668709063</v>
      </c>
      <c r="D10" s="384"/>
      <c r="E10" s="365">
        <v>26056.339327166075</v>
      </c>
      <c r="F10" s="384"/>
      <c r="G10" s="384"/>
      <c r="H10" s="384"/>
      <c r="I10" s="141"/>
      <c r="J10" s="365">
        <v>81932.503507137051</v>
      </c>
      <c r="K10" s="384"/>
      <c r="L10" s="365">
        <v>74708.078138629178</v>
      </c>
      <c r="M10" s="384"/>
      <c r="N10" s="384"/>
      <c r="O10" s="384"/>
    </row>
    <row r="11" spans="1:15" x14ac:dyDescent="0.25">
      <c r="A11" s="146" t="s">
        <v>173</v>
      </c>
      <c r="B11" s="46"/>
      <c r="C11" s="260">
        <v>21.772771936038001</v>
      </c>
      <c r="D11" s="145"/>
      <c r="E11" s="260">
        <v>12.5226802800558</v>
      </c>
      <c r="F11" s="145"/>
      <c r="G11" s="145"/>
      <c r="H11" s="145"/>
      <c r="I11" s="141"/>
      <c r="J11" s="260">
        <v>63.715300555891794</v>
      </c>
      <c r="K11" s="145"/>
      <c r="L11" s="260">
        <v>30.005309704893588</v>
      </c>
      <c r="M11" s="145"/>
      <c r="N11" s="145"/>
      <c r="O11" s="145"/>
    </row>
    <row r="12" spans="1:15" x14ac:dyDescent="0.25">
      <c r="A12" s="411" t="s">
        <v>107</v>
      </c>
      <c r="B12" s="57"/>
      <c r="C12" s="405">
        <v>28165.535440645097</v>
      </c>
      <c r="D12" s="391">
        <f>+C12/$C$12</f>
        <v>1</v>
      </c>
      <c r="E12" s="405">
        <v>26068.862007446132</v>
      </c>
      <c r="F12" s="391">
        <f>+E12/$E$12</f>
        <v>1</v>
      </c>
      <c r="G12" s="391">
        <v>8.0428268506699041E-2</v>
      </c>
      <c r="H12" s="391">
        <v>7.9216038649390308E-2</v>
      </c>
      <c r="I12" s="141"/>
      <c r="J12" s="405">
        <v>81996.218807692931</v>
      </c>
      <c r="K12" s="391">
        <f t="shared" ref="K12:K20" si="0">+J12/$J$12</f>
        <v>1</v>
      </c>
      <c r="L12" s="405">
        <v>74738.083448334073</v>
      </c>
      <c r="M12" s="391">
        <f t="shared" ref="M12:M20" si="1">+L12/$L$12</f>
        <v>1</v>
      </c>
      <c r="N12" s="391">
        <v>9.7114282631777016E-2</v>
      </c>
      <c r="O12" s="391">
        <v>8.15335334994014E-2</v>
      </c>
    </row>
    <row r="13" spans="1:15" x14ac:dyDescent="0.25">
      <c r="A13" s="146" t="s">
        <v>46</v>
      </c>
      <c r="B13" s="57"/>
      <c r="C13" s="260">
        <v>14777.600396240503</v>
      </c>
      <c r="D13" s="52">
        <f t="shared" ref="D13:D20" si="2">+C13/$C$12</f>
        <v>0.52466960649060679</v>
      </c>
      <c r="E13" s="260">
        <v>13503.346067816505</v>
      </c>
      <c r="F13" s="52">
        <f t="shared" ref="F13:F20" si="3">+E13/$E$12</f>
        <v>0.5179875540389719</v>
      </c>
      <c r="G13" s="52"/>
      <c r="H13" s="52"/>
      <c r="I13" s="141"/>
      <c r="J13" s="260">
        <v>42661.815376269267</v>
      </c>
      <c r="K13" s="52">
        <f t="shared" si="0"/>
        <v>0.52029003284071818</v>
      </c>
      <c r="L13" s="260">
        <v>38807.959565328558</v>
      </c>
      <c r="M13" s="52">
        <f t="shared" si="1"/>
        <v>0.51925280626384052</v>
      </c>
      <c r="N13" s="52"/>
      <c r="O13" s="52"/>
    </row>
    <row r="14" spans="1:15" x14ac:dyDescent="0.25">
      <c r="A14" s="411" t="s">
        <v>2</v>
      </c>
      <c r="B14" s="46"/>
      <c r="C14" s="405">
        <v>13387.935044404596</v>
      </c>
      <c r="D14" s="391">
        <f t="shared" si="2"/>
        <v>0.47533039350939327</v>
      </c>
      <c r="E14" s="405">
        <v>12565.515939629626</v>
      </c>
      <c r="F14" s="391">
        <f t="shared" si="3"/>
        <v>0.48201244596102805</v>
      </c>
      <c r="G14" s="391">
        <v>6.5450484383310581E-2</v>
      </c>
      <c r="H14" s="391">
        <v>6.417818106915929E-2</v>
      </c>
      <c r="I14" s="141"/>
      <c r="J14" s="405">
        <v>39334.403431423656</v>
      </c>
      <c r="K14" s="391">
        <f t="shared" si="0"/>
        <v>0.47970996715928177</v>
      </c>
      <c r="L14" s="405">
        <v>35930.123883005523</v>
      </c>
      <c r="M14" s="391">
        <f t="shared" si="1"/>
        <v>0.48074719373615959</v>
      </c>
      <c r="N14" s="391">
        <v>9.4747225461928153E-2</v>
      </c>
      <c r="O14" s="391">
        <v>7.9777522364943287E-2</v>
      </c>
    </row>
    <row r="15" spans="1:15" x14ac:dyDescent="0.25">
      <c r="A15" s="129" t="s">
        <v>170</v>
      </c>
      <c r="B15" s="147"/>
      <c r="C15" s="203">
        <v>8948.7193452990341</v>
      </c>
      <c r="D15" s="52">
        <f t="shared" si="2"/>
        <v>0.31771877243935948</v>
      </c>
      <c r="E15" s="203">
        <v>8748.2750658590612</v>
      </c>
      <c r="F15" s="52">
        <f t="shared" si="3"/>
        <v>0.3355833125113119</v>
      </c>
      <c r="G15" s="53"/>
      <c r="H15" s="53"/>
      <c r="I15" s="148"/>
      <c r="J15" s="203">
        <v>26634.316662094931</v>
      </c>
      <c r="K15" s="52">
        <f t="shared" si="0"/>
        <v>0.32482371808584037</v>
      </c>
      <c r="L15" s="203">
        <v>25333.624536205436</v>
      </c>
      <c r="M15" s="52">
        <f t="shared" si="1"/>
        <v>0.33896540247407331</v>
      </c>
      <c r="N15" s="53"/>
      <c r="O15" s="53"/>
    </row>
    <row r="16" spans="1:15" x14ac:dyDescent="0.25">
      <c r="A16" s="410" t="s">
        <v>171</v>
      </c>
      <c r="B16" s="54"/>
      <c r="C16" s="365">
        <v>299.73227571041679</v>
      </c>
      <c r="D16" s="385">
        <f>+C16/$C$12</f>
        <v>1.0641809964595218E-2</v>
      </c>
      <c r="E16" s="365">
        <v>-31.334377073012202</v>
      </c>
      <c r="F16" s="385">
        <f>+E16/$E$12</f>
        <v>-1.2019848455242144E-3</v>
      </c>
      <c r="G16" s="385"/>
      <c r="H16" s="385"/>
      <c r="I16" s="148"/>
      <c r="J16" s="365">
        <v>834.28313351645591</v>
      </c>
      <c r="K16" s="385">
        <f t="shared" si="0"/>
        <v>1.0174653729742267E-2</v>
      </c>
      <c r="L16" s="365">
        <v>140.56293875794427</v>
      </c>
      <c r="M16" s="385">
        <f t="shared" si="1"/>
        <v>1.8807404775788032E-3</v>
      </c>
      <c r="N16" s="385"/>
      <c r="O16" s="385"/>
    </row>
    <row r="17" spans="1:15" ht="27" x14ac:dyDescent="0.25">
      <c r="A17" s="129" t="s">
        <v>108</v>
      </c>
      <c r="B17" s="46"/>
      <c r="C17" s="203">
        <v>44.562265629999999</v>
      </c>
      <c r="D17" s="52">
        <f t="shared" si="2"/>
        <v>1.5821558132245951E-3</v>
      </c>
      <c r="E17" s="203">
        <v>99.052917000000008</v>
      </c>
      <c r="F17" s="52">
        <f t="shared" si="3"/>
        <v>3.7996640195382216E-3</v>
      </c>
      <c r="G17" s="53"/>
      <c r="H17" s="53"/>
      <c r="I17" s="148"/>
      <c r="J17" s="203">
        <v>167.81232699999998</v>
      </c>
      <c r="K17" s="52">
        <f t="shared" si="0"/>
        <v>2.0465861650715012E-3</v>
      </c>
      <c r="L17" s="203">
        <v>243.458787</v>
      </c>
      <c r="M17" s="52">
        <f t="shared" si="1"/>
        <v>3.2574930446042463E-3</v>
      </c>
      <c r="N17" s="53"/>
      <c r="O17" s="53"/>
    </row>
    <row r="18" spans="1:15" x14ac:dyDescent="0.25">
      <c r="A18" s="409" t="s">
        <v>109</v>
      </c>
      <c r="B18" s="46"/>
      <c r="C18" s="405">
        <v>4094.9211577651472</v>
      </c>
      <c r="D18" s="391">
        <f t="shared" si="2"/>
        <v>0.14538765529221404</v>
      </c>
      <c r="E18" s="405">
        <v>3749.5223338435749</v>
      </c>
      <c r="F18" s="391">
        <f t="shared" si="3"/>
        <v>0.14383145427570204</v>
      </c>
      <c r="G18" s="391">
        <v>9.2118086830412116E-2</v>
      </c>
      <c r="H18" s="391">
        <v>9.0673361464822522E-2</v>
      </c>
      <c r="I18" s="148"/>
      <c r="J18" s="405">
        <v>11697.991308812261</v>
      </c>
      <c r="K18" s="391">
        <f t="shared" si="0"/>
        <v>0.14266500917862751</v>
      </c>
      <c r="L18" s="405">
        <v>10212.477621042139</v>
      </c>
      <c r="M18" s="391">
        <f t="shared" si="1"/>
        <v>0.13664355773990317</v>
      </c>
      <c r="N18" s="391">
        <v>0.14546065537605868</v>
      </c>
      <c r="O18" s="391">
        <v>0.13500532583150271</v>
      </c>
    </row>
    <row r="19" spans="1:15" x14ac:dyDescent="0.25">
      <c r="A19" s="149" t="s">
        <v>172</v>
      </c>
      <c r="B19" s="44"/>
      <c r="C19" s="203">
        <v>1827.0743007714</v>
      </c>
      <c r="D19" s="53">
        <f t="shared" si="2"/>
        <v>6.4869148489000036E-2</v>
      </c>
      <c r="E19" s="203">
        <v>1652.5420174540436</v>
      </c>
      <c r="F19" s="53">
        <f t="shared" si="3"/>
        <v>6.3391413748019487E-2</v>
      </c>
      <c r="G19" s="53"/>
      <c r="H19" s="53"/>
      <c r="I19" s="150"/>
      <c r="J19" s="203">
        <v>5280.9972524226268</v>
      </c>
      <c r="K19" s="53">
        <f t="shared" si="0"/>
        <v>6.4405375384543467E-2</v>
      </c>
      <c r="L19" s="203">
        <v>4899.6128020210763</v>
      </c>
      <c r="M19" s="53">
        <f t="shared" si="1"/>
        <v>6.5557110591525206E-2</v>
      </c>
      <c r="N19" s="53"/>
      <c r="O19" s="53"/>
    </row>
    <row r="20" spans="1:15" ht="15.75" thickBot="1" x14ac:dyDescent="0.3">
      <c r="A20" s="408" t="s">
        <v>110</v>
      </c>
      <c r="B20" s="151"/>
      <c r="C20" s="406">
        <v>5921.9954585365467</v>
      </c>
      <c r="D20" s="407">
        <f t="shared" si="2"/>
        <v>0.21025680378121406</v>
      </c>
      <c r="E20" s="406">
        <v>5402.0643512976185</v>
      </c>
      <c r="F20" s="407">
        <f t="shared" si="3"/>
        <v>0.20722286802372153</v>
      </c>
      <c r="G20" s="407">
        <v>9.6246744471682799E-2</v>
      </c>
      <c r="H20" s="407">
        <v>9.4862170338797513E-2</v>
      </c>
      <c r="I20" s="148"/>
      <c r="J20" s="406">
        <v>16978.988561234888</v>
      </c>
      <c r="K20" s="407">
        <f t="shared" si="0"/>
        <v>0.20707038456317098</v>
      </c>
      <c r="L20" s="406">
        <v>15112.090423063213</v>
      </c>
      <c r="M20" s="407">
        <f t="shared" si="1"/>
        <v>0.20220066833142836</v>
      </c>
      <c r="N20" s="407">
        <v>0.12353672363702395</v>
      </c>
      <c r="O20" s="407">
        <v>0.10991156926459467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opLeftCell="A7" workbookViewId="0">
      <selection activeCell="C9" sqref="C9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458" t="s">
        <v>174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5" ht="15" customHeight="1" x14ac:dyDescent="0.25">
      <c r="A2" s="472" t="s">
        <v>66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x14ac:dyDescent="0.25">
      <c r="A3" s="473" t="s">
        <v>42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x14ac:dyDescent="0.25">
      <c r="A4" s="131"/>
      <c r="B4" s="132"/>
      <c r="C4" s="133"/>
      <c r="D4" s="133"/>
      <c r="E4" s="133"/>
      <c r="F4" s="132"/>
      <c r="G4" s="133"/>
      <c r="H4" s="133"/>
      <c r="I4" s="132"/>
      <c r="J4" s="134"/>
      <c r="K4" s="134"/>
      <c r="L4" s="135"/>
      <c r="M4" s="24"/>
      <c r="N4" s="24"/>
      <c r="O4" s="24"/>
    </row>
    <row r="5" spans="1:15" x14ac:dyDescent="0.25">
      <c r="A5" s="131"/>
      <c r="B5" s="132"/>
      <c r="C5" s="474" t="str">
        <f>+'Div Mex&amp;CA'!C5:H5</f>
        <v xml:space="preserve">Por el tercer  trimestre de: </v>
      </c>
      <c r="D5" s="474"/>
      <c r="E5" s="474"/>
      <c r="F5" s="474"/>
      <c r="G5" s="474"/>
      <c r="H5" s="474"/>
      <c r="I5" s="132"/>
      <c r="J5" s="474" t="str">
        <f>+'Div Mex&amp;CA'!J5:O5</f>
        <v xml:space="preserve">Por los primeros nueve meses de: </v>
      </c>
      <c r="K5" s="474"/>
      <c r="L5" s="474"/>
      <c r="M5" s="474"/>
      <c r="N5" s="474"/>
      <c r="O5" s="474"/>
    </row>
    <row r="6" spans="1:15" ht="26.25" x14ac:dyDescent="0.25">
      <c r="A6" s="136"/>
      <c r="B6" s="137"/>
      <c r="C6" s="138">
        <v>2019</v>
      </c>
      <c r="D6" s="139" t="s">
        <v>147</v>
      </c>
      <c r="E6" s="138">
        <v>2018</v>
      </c>
      <c r="F6" s="139" t="str">
        <f>D6</f>
        <v>% of Ing.</v>
      </c>
      <c r="G6" s="138" t="s">
        <v>124</v>
      </c>
      <c r="H6" s="138" t="s">
        <v>148</v>
      </c>
      <c r="I6" s="140"/>
      <c r="J6" s="139">
        <f>+C6</f>
        <v>2019</v>
      </c>
      <c r="K6" s="139" t="str">
        <f>+D6</f>
        <v>% of Ing.</v>
      </c>
      <c r="L6" s="139">
        <f>+E6</f>
        <v>2018</v>
      </c>
      <c r="M6" s="139" t="str">
        <f>+F6</f>
        <v>% of Ing.</v>
      </c>
      <c r="N6" s="138" t="str">
        <f>+G6</f>
        <v>Δ% Reportado</v>
      </c>
      <c r="O6" s="138" t="s">
        <v>65</v>
      </c>
    </row>
    <row r="7" spans="1:15" x14ac:dyDescent="0.25">
      <c r="A7" s="404" t="s">
        <v>105</v>
      </c>
      <c r="B7" s="46"/>
      <c r="C7" s="384">
        <v>2091.4482317684483</v>
      </c>
      <c r="D7" s="384"/>
      <c r="E7" s="384">
        <v>2019.2920395351896</v>
      </c>
      <c r="F7" s="384"/>
      <c r="G7" s="385">
        <v>3.5733410928449949E-2</v>
      </c>
      <c r="H7" s="385">
        <v>5.9416433341000996E-2</v>
      </c>
      <c r="I7" s="141"/>
      <c r="J7" s="384">
        <v>6192.6478096769133</v>
      </c>
      <c r="K7" s="384"/>
      <c r="L7" s="384">
        <v>5838.9452070391862</v>
      </c>
      <c r="M7" s="384"/>
      <c r="N7" s="385">
        <v>6.0576455180863409E-2</v>
      </c>
      <c r="O7" s="385">
        <v>7.1264285874485855E-2</v>
      </c>
    </row>
    <row r="8" spans="1:15" x14ac:dyDescent="0.25">
      <c r="A8" s="404" t="s">
        <v>106</v>
      </c>
      <c r="B8" s="46"/>
      <c r="C8" s="384">
        <v>306.41566082330502</v>
      </c>
      <c r="D8" s="384"/>
      <c r="E8" s="384">
        <v>305.08649243950435</v>
      </c>
      <c r="F8" s="384"/>
      <c r="G8" s="385">
        <v>4.3566936483241392E-3</v>
      </c>
      <c r="H8" s="385">
        <v>3.672962177637884E-2</v>
      </c>
      <c r="I8" s="141"/>
      <c r="J8" s="384">
        <v>910.88408470006163</v>
      </c>
      <c r="K8" s="384"/>
      <c r="L8" s="384">
        <v>888.86757636226298</v>
      </c>
      <c r="M8" s="384"/>
      <c r="N8" s="385">
        <v>2.4769165760216261E-2</v>
      </c>
      <c r="O8" s="385">
        <v>4.4630349445378803E-2</v>
      </c>
    </row>
    <row r="9" spans="1:15" x14ac:dyDescent="0.25">
      <c r="A9" s="142" t="s">
        <v>43</v>
      </c>
      <c r="B9" s="46"/>
      <c r="C9" s="143">
        <v>51.310477600895986</v>
      </c>
      <c r="D9" s="143"/>
      <c r="E9" s="143">
        <v>49.253464316379457</v>
      </c>
      <c r="F9" s="144"/>
      <c r="G9" s="130">
        <v>4.1763829470010672E-2</v>
      </c>
      <c r="H9" s="130"/>
      <c r="I9" s="141"/>
      <c r="J9" s="143">
        <v>52.46560540130077</v>
      </c>
      <c r="K9" s="143"/>
      <c r="L9" s="143">
        <v>51.960440443355992</v>
      </c>
      <c r="M9" s="144"/>
      <c r="N9" s="130">
        <v>9.7221069266237858E-3</v>
      </c>
      <c r="O9" s="130"/>
    </row>
    <row r="10" spans="1:15" x14ac:dyDescent="0.25">
      <c r="A10" s="410" t="s">
        <v>44</v>
      </c>
      <c r="B10" s="46"/>
      <c r="C10" s="365">
        <v>19150.610549553443</v>
      </c>
      <c r="D10" s="384"/>
      <c r="E10" s="365">
        <v>17955.379307466839</v>
      </c>
      <c r="F10" s="384"/>
      <c r="G10" s="384"/>
      <c r="H10" s="384"/>
      <c r="I10" s="141"/>
      <c r="J10" s="365">
        <v>58638.241439242469</v>
      </c>
      <c r="K10" s="384"/>
      <c r="L10" s="365">
        <v>55543.816257574603</v>
      </c>
      <c r="M10" s="384"/>
      <c r="N10" s="384"/>
      <c r="O10" s="384"/>
    </row>
    <row r="11" spans="1:15" x14ac:dyDescent="0.25">
      <c r="A11" s="146" t="s">
        <v>173</v>
      </c>
      <c r="B11" s="46"/>
      <c r="C11" s="260">
        <v>1382.4061529684086</v>
      </c>
      <c r="D11" s="145"/>
      <c r="E11" s="260">
        <v>123.86185247383686</v>
      </c>
      <c r="F11" s="145"/>
      <c r="G11" s="145"/>
      <c r="H11" s="145"/>
      <c r="I11" s="141"/>
      <c r="J11" s="260">
        <v>1869.2525500052836</v>
      </c>
      <c r="K11" s="145"/>
      <c r="L11" s="260">
        <v>295.12343016337007</v>
      </c>
      <c r="M11" s="145"/>
      <c r="N11" s="145"/>
      <c r="O11" s="145"/>
    </row>
    <row r="12" spans="1:15" x14ac:dyDescent="0.25">
      <c r="A12" s="411" t="s">
        <v>107</v>
      </c>
      <c r="B12" s="57"/>
      <c r="C12" s="405">
        <v>20533.016702521851</v>
      </c>
      <c r="D12" s="391">
        <f>+C12/$C$12</f>
        <v>1</v>
      </c>
      <c r="E12" s="405">
        <v>18079.241159940673</v>
      </c>
      <c r="F12" s="391">
        <f>+E12/$E$12</f>
        <v>1</v>
      </c>
      <c r="G12" s="391">
        <v>0.13572337029378012</v>
      </c>
      <c r="H12" s="391">
        <v>0.17416785230133414</v>
      </c>
      <c r="I12" s="141"/>
      <c r="J12" s="405">
        <v>60507.493989247756</v>
      </c>
      <c r="K12" s="391">
        <f t="shared" ref="K12:K20" si="0">+J12/$J$12</f>
        <v>1</v>
      </c>
      <c r="L12" s="405">
        <v>55838.93968773797</v>
      </c>
      <c r="M12" s="391">
        <f t="shared" ref="M12:M20" si="1">+L12/$L$12</f>
        <v>1</v>
      </c>
      <c r="N12" s="391">
        <v>8.3607502714364568E-2</v>
      </c>
      <c r="O12" s="391">
        <v>0.1565336771283572</v>
      </c>
    </row>
    <row r="13" spans="1:15" x14ac:dyDescent="0.25">
      <c r="A13" s="146" t="s">
        <v>46</v>
      </c>
      <c r="B13" s="57"/>
      <c r="C13" s="260">
        <v>12254.157182460214</v>
      </c>
      <c r="D13" s="52">
        <f t="shared" ref="D13:D20" si="2">+C13/$C$12</f>
        <v>0.59680257216929877</v>
      </c>
      <c r="E13" s="260">
        <v>10408.036290014308</v>
      </c>
      <c r="F13" s="52">
        <f t="shared" ref="F13:F20" si="3">+E13/$E$12</f>
        <v>0.57568988642488261</v>
      </c>
      <c r="G13" s="52"/>
      <c r="H13" s="52"/>
      <c r="I13" s="141"/>
      <c r="J13" s="260">
        <v>35368.574785648598</v>
      </c>
      <c r="K13" s="52">
        <f t="shared" si="0"/>
        <v>0.58453213732390952</v>
      </c>
      <c r="L13" s="260">
        <v>31618.63239962003</v>
      </c>
      <c r="M13" s="52">
        <f t="shared" si="1"/>
        <v>0.56624700569956143</v>
      </c>
      <c r="N13" s="52"/>
      <c r="O13" s="52"/>
    </row>
    <row r="14" spans="1:15" x14ac:dyDescent="0.25">
      <c r="A14" s="411" t="s">
        <v>2</v>
      </c>
      <c r="B14" s="46"/>
      <c r="C14" s="405">
        <v>8278.8595200616346</v>
      </c>
      <c r="D14" s="391">
        <f t="shared" si="2"/>
        <v>0.40319742783070112</v>
      </c>
      <c r="E14" s="405">
        <v>7671.2048699263678</v>
      </c>
      <c r="F14" s="391">
        <f t="shared" si="3"/>
        <v>0.42431011357511761</v>
      </c>
      <c r="G14" s="391">
        <v>7.9212413230869583E-2</v>
      </c>
      <c r="H14" s="391">
        <v>9.888089161469682E-2</v>
      </c>
      <c r="I14" s="141"/>
      <c r="J14" s="405">
        <v>25138.919203599158</v>
      </c>
      <c r="K14" s="391">
        <f t="shared" si="0"/>
        <v>0.41546786267609048</v>
      </c>
      <c r="L14" s="405">
        <v>24220.307288117951</v>
      </c>
      <c r="M14" s="391">
        <f t="shared" si="1"/>
        <v>0.43375299430043873</v>
      </c>
      <c r="N14" s="391">
        <v>3.7927343553228354E-2</v>
      </c>
      <c r="O14" s="391">
        <v>0.10386598432507732</v>
      </c>
    </row>
    <row r="15" spans="1:15" x14ac:dyDescent="0.25">
      <c r="A15" s="129" t="s">
        <v>170</v>
      </c>
      <c r="B15" s="147"/>
      <c r="C15" s="203">
        <v>5753.7904820552394</v>
      </c>
      <c r="D15" s="52">
        <f t="shared" si="2"/>
        <v>0.28022139003805335</v>
      </c>
      <c r="E15" s="203">
        <v>5507.365494811298</v>
      </c>
      <c r="F15" s="52">
        <f t="shared" si="3"/>
        <v>0.30462370882104933</v>
      </c>
      <c r="G15" s="53"/>
      <c r="H15" s="53"/>
      <c r="I15" s="148"/>
      <c r="J15" s="203">
        <v>17794.235617712955</v>
      </c>
      <c r="K15" s="52">
        <f t="shared" si="0"/>
        <v>0.29408316961325498</v>
      </c>
      <c r="L15" s="203">
        <v>16891.39690245187</v>
      </c>
      <c r="M15" s="52">
        <f t="shared" si="1"/>
        <v>0.30250210689729767</v>
      </c>
      <c r="N15" s="53"/>
      <c r="O15" s="53"/>
    </row>
    <row r="16" spans="1:15" x14ac:dyDescent="0.25">
      <c r="A16" s="410" t="s">
        <v>171</v>
      </c>
      <c r="B16" s="54"/>
      <c r="C16" s="365">
        <v>-362.95266639027244</v>
      </c>
      <c r="D16" s="385">
        <f t="shared" si="2"/>
        <v>-1.7676538798397552E-2</v>
      </c>
      <c r="E16" s="365">
        <v>149.79056517520036</v>
      </c>
      <c r="F16" s="385">
        <f t="shared" si="3"/>
        <v>8.2852241335826006E-3</v>
      </c>
      <c r="G16" s="385"/>
      <c r="H16" s="385"/>
      <c r="I16" s="148"/>
      <c r="J16" s="365">
        <v>60.280120162067199</v>
      </c>
      <c r="K16" s="385">
        <f t="shared" si="0"/>
        <v>9.9624222038974274E-4</v>
      </c>
      <c r="L16" s="365">
        <v>480.31134304888349</v>
      </c>
      <c r="M16" s="385">
        <f t="shared" si="1"/>
        <v>8.6017274993915784E-3</v>
      </c>
      <c r="N16" s="385"/>
      <c r="O16" s="385"/>
    </row>
    <row r="17" spans="1:15" ht="27" x14ac:dyDescent="0.25">
      <c r="A17" s="129" t="s">
        <v>108</v>
      </c>
      <c r="B17" s="46"/>
      <c r="C17" s="203">
        <v>-29.734224524807097</v>
      </c>
      <c r="D17" s="52">
        <f t="shared" si="2"/>
        <v>-1.4481176806891293E-3</v>
      </c>
      <c r="E17" s="203">
        <v>-13.907176361236099</v>
      </c>
      <c r="F17" s="52">
        <f>+E17/$E$12</f>
        <v>-7.6923451809753584E-4</v>
      </c>
      <c r="G17" s="53"/>
      <c r="H17" s="53"/>
      <c r="I17" s="148"/>
      <c r="J17" s="203">
        <v>-58.370493399158406</v>
      </c>
      <c r="K17" s="52">
        <f t="shared" si="0"/>
        <v>-9.6468205094613405E-4</v>
      </c>
      <c r="L17" s="203">
        <v>-42.398949596132503</v>
      </c>
      <c r="M17" s="52">
        <f t="shared" si="1"/>
        <v>-7.5930792800213507E-4</v>
      </c>
      <c r="N17" s="53"/>
      <c r="O17" s="53"/>
    </row>
    <row r="18" spans="1:15" x14ac:dyDescent="0.25">
      <c r="A18" s="409" t="s">
        <v>109</v>
      </c>
      <c r="B18" s="46"/>
      <c r="C18" s="405">
        <v>2917.7559289214746</v>
      </c>
      <c r="D18" s="391">
        <f t="shared" si="2"/>
        <v>0.14210069427173444</v>
      </c>
      <c r="E18" s="405">
        <v>2027.9559863011052</v>
      </c>
      <c r="F18" s="391">
        <f t="shared" si="3"/>
        <v>0.11217041513858317</v>
      </c>
      <c r="G18" s="391">
        <v>0.43876689071705255</v>
      </c>
      <c r="H18" s="391">
        <v>0.49544384078378778</v>
      </c>
      <c r="I18" s="148"/>
      <c r="J18" s="405">
        <v>7342.7739591232912</v>
      </c>
      <c r="K18" s="391">
        <f t="shared" si="0"/>
        <v>0.12135313289339185</v>
      </c>
      <c r="L18" s="405">
        <v>6890.9979922133298</v>
      </c>
      <c r="M18" s="391">
        <f t="shared" si="1"/>
        <v>0.12340846783175162</v>
      </c>
      <c r="N18" s="391">
        <v>6.5560310338278693E-2</v>
      </c>
      <c r="O18" s="391">
        <v>0.19397337661565195</v>
      </c>
    </row>
    <row r="19" spans="1:15" x14ac:dyDescent="0.25">
      <c r="A19" s="149" t="s">
        <v>172</v>
      </c>
      <c r="B19" s="44"/>
      <c r="C19" s="203">
        <v>1229.4664625082048</v>
      </c>
      <c r="D19" s="53">
        <f t="shared" si="2"/>
        <v>5.9877536765321121E-2</v>
      </c>
      <c r="E19" s="203">
        <v>1061.5913087125789</v>
      </c>
      <c r="F19" s="53">
        <f t="shared" si="3"/>
        <v>5.8718797947383675E-2</v>
      </c>
      <c r="G19" s="53"/>
      <c r="H19" s="53"/>
      <c r="I19" s="150"/>
      <c r="J19" s="203">
        <v>3403.842809473389</v>
      </c>
      <c r="K19" s="53">
        <f t="shared" si="0"/>
        <v>5.6254896460895494E-2</v>
      </c>
      <c r="L19" s="203">
        <v>2906.2527717428011</v>
      </c>
      <c r="M19" s="53">
        <f t="shared" si="1"/>
        <v>5.2047062282971748E-2</v>
      </c>
      <c r="N19" s="53"/>
      <c r="O19" s="53"/>
    </row>
    <row r="20" spans="1:15" ht="15.75" thickBot="1" x14ac:dyDescent="0.3">
      <c r="A20" s="408" t="s">
        <v>110</v>
      </c>
      <c r="B20" s="151"/>
      <c r="C20" s="406">
        <v>4147.2223914296792</v>
      </c>
      <c r="D20" s="407">
        <f t="shared" si="2"/>
        <v>0.20197823103705556</v>
      </c>
      <c r="E20" s="406">
        <v>3089.5472950136837</v>
      </c>
      <c r="F20" s="407">
        <f t="shared" si="3"/>
        <v>0.17088921308596683</v>
      </c>
      <c r="G20" s="407">
        <v>0.34233983021493475</v>
      </c>
      <c r="H20" s="407">
        <v>0.44367846847037518</v>
      </c>
      <c r="I20" s="148"/>
      <c r="J20" s="406">
        <v>10746.616768596681</v>
      </c>
      <c r="K20" s="407">
        <f t="shared" si="0"/>
        <v>0.17760802935428735</v>
      </c>
      <c r="L20" s="406">
        <v>9797.2507639561318</v>
      </c>
      <c r="M20" s="407">
        <f t="shared" si="1"/>
        <v>0.17545553011472337</v>
      </c>
      <c r="N20" s="407">
        <v>9.6901266234119987E-2</v>
      </c>
      <c r="O20" s="407">
        <v>0.19618269982815062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topLeftCell="A29" workbookViewId="0">
      <selection sqref="A1:L46"/>
    </sheetView>
  </sheetViews>
  <sheetFormatPr baseColWidth="10" defaultColWidth="9.85546875" defaultRowHeight="11.1" customHeight="1" x14ac:dyDescent="0.25"/>
  <cols>
    <col min="1" max="1" width="25.7109375" style="166" customWidth="1"/>
    <col min="2" max="2" width="1.7109375" style="165" customWidth="1"/>
    <col min="3" max="4" width="10.7109375" style="163" customWidth="1"/>
    <col min="5" max="5" width="8.85546875" style="163" bestFit="1" customWidth="1"/>
    <col min="6" max="6" width="1.7109375" style="163" customWidth="1"/>
    <col min="7" max="7" width="13.42578125" style="163" customWidth="1"/>
    <col min="8" max="8" width="10.7109375" style="163" customWidth="1"/>
    <col min="9" max="9" width="7.7109375" style="163" customWidth="1"/>
    <col min="10" max="10" width="1.7109375" style="163" hidden="1" customWidth="1"/>
    <col min="11" max="11" width="13.42578125" style="165" customWidth="1"/>
    <col min="12" max="12" width="10.28515625" style="165" customWidth="1"/>
    <col min="13" max="14" width="11.28515625" style="165" customWidth="1"/>
    <col min="15" max="15" width="19" style="165" customWidth="1"/>
    <col min="16" max="16" width="13.5703125" style="154" customWidth="1"/>
    <col min="17" max="16384" width="9.85546875" style="154"/>
  </cols>
  <sheetData>
    <row r="1" spans="1:18" ht="15" customHeight="1" x14ac:dyDescent="0.25">
      <c r="A1" s="478" t="s">
        <v>11</v>
      </c>
      <c r="B1" s="478"/>
      <c r="C1" s="478"/>
      <c r="D1" s="478"/>
      <c r="E1" s="478"/>
      <c r="F1" s="478"/>
      <c r="G1" s="478"/>
      <c r="H1" s="478"/>
      <c r="I1" s="478"/>
      <c r="J1" s="478"/>
      <c r="K1" s="152"/>
      <c r="L1" s="152"/>
      <c r="M1" s="152"/>
      <c r="N1" s="153"/>
      <c r="O1" s="154"/>
      <c r="P1" s="155"/>
      <c r="Q1" s="155"/>
      <c r="R1" s="155"/>
    </row>
    <row r="2" spans="1:18" ht="15" customHeight="1" x14ac:dyDescent="0.25">
      <c r="A2" s="478" t="s">
        <v>68</v>
      </c>
      <c r="B2" s="478"/>
      <c r="C2" s="478"/>
      <c r="D2" s="478"/>
      <c r="E2" s="478"/>
      <c r="F2" s="478"/>
      <c r="G2" s="478"/>
      <c r="H2" s="478"/>
      <c r="I2" s="478"/>
      <c r="J2" s="478"/>
      <c r="K2" s="156"/>
      <c r="L2" s="156"/>
      <c r="M2" s="156"/>
      <c r="N2" s="157"/>
      <c r="O2" s="152"/>
      <c r="P2" s="158"/>
      <c r="Q2" s="158"/>
      <c r="R2" s="158"/>
    </row>
    <row r="3" spans="1:18" ht="11.1" customHeight="1" x14ac:dyDescent="0.25">
      <c r="A3" s="159"/>
      <c r="B3" s="160"/>
      <c r="C3" s="161"/>
      <c r="D3" s="161"/>
      <c r="E3" s="161"/>
      <c r="F3" s="161"/>
      <c r="G3" s="161"/>
      <c r="H3" s="161"/>
      <c r="I3" s="161"/>
      <c r="J3" s="161"/>
      <c r="K3" s="162"/>
      <c r="L3" s="162"/>
      <c r="M3" s="162"/>
      <c r="N3" s="162"/>
      <c r="O3" s="156"/>
    </row>
    <row r="4" spans="1:18" ht="15" customHeight="1" x14ac:dyDescent="0.25">
      <c r="A4" s="479" t="s">
        <v>69</v>
      </c>
      <c r="B4" s="479"/>
      <c r="C4" s="479"/>
      <c r="D4" s="479"/>
      <c r="E4" s="479"/>
      <c r="G4" s="164"/>
      <c r="H4" s="164"/>
      <c r="I4" s="164"/>
      <c r="J4" s="164"/>
    </row>
    <row r="5" spans="1:18" ht="15" customHeight="1" x14ac:dyDescent="0.25">
      <c r="B5" s="163"/>
      <c r="C5" s="444" t="s">
        <v>115</v>
      </c>
      <c r="D5" s="444" t="s">
        <v>203</v>
      </c>
      <c r="E5" s="444" t="s">
        <v>154</v>
      </c>
      <c r="F5" s="167"/>
      <c r="G5" s="168"/>
      <c r="H5" s="169"/>
      <c r="I5" s="169"/>
      <c r="J5" s="169"/>
    </row>
    <row r="6" spans="1:18" ht="15" customHeight="1" x14ac:dyDescent="0.25">
      <c r="A6" s="170" t="s">
        <v>70</v>
      </c>
      <c r="B6" s="171"/>
      <c r="C6" s="172">
        <v>2.5472135875624691E-2</v>
      </c>
      <c r="D6" s="172">
        <v>6.9665759122534698E-3</v>
      </c>
      <c r="E6" s="172">
        <v>6.1439401992235965E-3</v>
      </c>
      <c r="F6" s="174"/>
      <c r="G6" s="175"/>
      <c r="H6" s="176"/>
      <c r="I6" s="176"/>
      <c r="J6" s="176"/>
      <c r="K6" s="177"/>
      <c r="L6" s="177"/>
      <c r="M6" s="178"/>
      <c r="N6" s="178"/>
      <c r="O6" s="178"/>
      <c r="P6" s="178"/>
      <c r="Q6" s="177"/>
      <c r="R6" s="177"/>
    </row>
    <row r="7" spans="1:18" ht="15" customHeight="1" x14ac:dyDescent="0.25">
      <c r="A7" s="412" t="s">
        <v>71</v>
      </c>
      <c r="B7" s="171"/>
      <c r="C7" s="413">
        <v>3.7194298706610285E-2</v>
      </c>
      <c r="D7" s="413">
        <v>3.4836608329087415E-3</v>
      </c>
      <c r="E7" s="413">
        <v>3.1200913243672801E-2</v>
      </c>
      <c r="F7" s="174"/>
      <c r="G7" s="175"/>
      <c r="H7" s="176"/>
      <c r="I7" s="176"/>
      <c r="J7" s="176"/>
      <c r="K7" s="177"/>
      <c r="L7" s="177"/>
      <c r="M7" s="178"/>
      <c r="N7" s="178"/>
      <c r="O7" s="178"/>
      <c r="P7" s="178"/>
      <c r="Q7" s="178"/>
      <c r="R7" s="179"/>
    </row>
    <row r="8" spans="1:18" ht="15" customHeight="1" x14ac:dyDescent="0.25">
      <c r="A8" s="170" t="s">
        <v>72</v>
      </c>
      <c r="B8" s="171"/>
      <c r="C8" s="172">
        <v>3.635620478735424E-2</v>
      </c>
      <c r="D8" s="172">
        <v>2.9027668512136007E-3</v>
      </c>
      <c r="E8" s="172">
        <v>2.6481977192933215E-2</v>
      </c>
      <c r="F8" s="174"/>
      <c r="G8" s="175"/>
      <c r="H8" s="176"/>
      <c r="I8" s="176"/>
      <c r="J8" s="176"/>
      <c r="K8" s="177"/>
      <c r="L8" s="177"/>
      <c r="M8" s="178"/>
      <c r="N8" s="178"/>
      <c r="O8" s="178"/>
      <c r="P8" s="178"/>
      <c r="Q8" s="178"/>
      <c r="R8" s="179"/>
    </row>
    <row r="9" spans="1:18" ht="15" customHeight="1" x14ac:dyDescent="0.25">
      <c r="A9" s="412" t="s">
        <v>73</v>
      </c>
      <c r="B9" s="171"/>
      <c r="C9" s="413">
        <v>0.54578496199599202</v>
      </c>
      <c r="D9" s="413">
        <v>0.10073929299548245</v>
      </c>
      <c r="E9" s="413">
        <v>0.35183000366955564</v>
      </c>
      <c r="F9" s="174"/>
      <c r="G9" s="175"/>
      <c r="H9" s="176"/>
      <c r="I9" s="176"/>
      <c r="J9" s="176"/>
      <c r="K9" s="177"/>
      <c r="L9" s="177"/>
      <c r="M9" s="178"/>
      <c r="N9" s="178"/>
      <c r="O9" s="178"/>
      <c r="P9" s="178"/>
      <c r="Q9" s="178"/>
      <c r="R9" s="179"/>
    </row>
    <row r="10" spans="1:18" ht="15" customHeight="1" x14ac:dyDescent="0.25">
      <c r="A10" s="170" t="s">
        <v>74</v>
      </c>
      <c r="B10" s="180"/>
      <c r="C10" s="172">
        <v>2.8224771467856291E-2</v>
      </c>
      <c r="D10" s="172">
        <v>6.7605545677804635E-3</v>
      </c>
      <c r="E10" s="172">
        <v>1.5028071745915472E-2</v>
      </c>
      <c r="F10" s="174"/>
      <c r="G10" s="175"/>
      <c r="H10" s="176"/>
      <c r="I10" s="176"/>
      <c r="J10" s="176"/>
      <c r="K10" s="177"/>
      <c r="L10" s="177"/>
      <c r="M10" s="178"/>
      <c r="N10" s="178"/>
      <c r="O10" s="178"/>
      <c r="P10" s="178"/>
      <c r="Q10" s="178"/>
      <c r="R10" s="179"/>
    </row>
    <row r="11" spans="1:18" ht="15" customHeight="1" x14ac:dyDescent="0.25">
      <c r="A11" s="412" t="s">
        <v>75</v>
      </c>
      <c r="B11" s="180"/>
      <c r="C11" s="413">
        <v>-9.4182939899002394E-3</v>
      </c>
      <c r="D11" s="413">
        <v>-7.4483332462055296E-3</v>
      </c>
      <c r="E11" s="413">
        <v>-5.9984647439403904E-4</v>
      </c>
      <c r="F11" s="174"/>
      <c r="G11" s="175"/>
      <c r="H11" s="176"/>
      <c r="I11" s="176"/>
      <c r="J11" s="176"/>
      <c r="K11" s="177"/>
      <c r="L11" s="177"/>
      <c r="M11" s="178"/>
      <c r="N11" s="178"/>
      <c r="O11" s="178"/>
      <c r="P11" s="178"/>
      <c r="Q11" s="178"/>
      <c r="R11" s="179"/>
    </row>
    <row r="12" spans="1:18" ht="15" customHeight="1" x14ac:dyDescent="0.25">
      <c r="A12" s="170" t="s">
        <v>76</v>
      </c>
      <c r="B12" s="180"/>
      <c r="C12" s="172">
        <v>1.6739173737112978E-2</v>
      </c>
      <c r="D12" s="172">
        <v>-1.2228523647719425E-2</v>
      </c>
      <c r="E12" s="172">
        <v>1.3422006062796754E-2</v>
      </c>
      <c r="F12" s="174"/>
      <c r="G12" s="175"/>
      <c r="H12" s="176"/>
      <c r="I12" s="176"/>
      <c r="J12" s="176"/>
      <c r="K12" s="177"/>
      <c r="L12" s="177"/>
      <c r="M12" s="178"/>
      <c r="N12" s="178"/>
      <c r="O12" s="178"/>
      <c r="P12" s="178"/>
      <c r="Q12" s="178"/>
      <c r="R12" s="179"/>
    </row>
    <row r="13" spans="1:18" ht="15" customHeight="1" x14ac:dyDescent="0.25">
      <c r="A13" s="412" t="s">
        <v>77</v>
      </c>
      <c r="B13" s="180"/>
      <c r="C13" s="413">
        <v>6.5188578544742803E-2</v>
      </c>
      <c r="D13" s="413">
        <v>-3.9136908475365662E-3</v>
      </c>
      <c r="E13" s="413">
        <v>3.995095451704489E-2</v>
      </c>
      <c r="F13" s="174"/>
      <c r="G13" s="175"/>
      <c r="H13" s="176"/>
      <c r="I13" s="176"/>
      <c r="J13" s="176"/>
      <c r="K13" s="177"/>
      <c r="L13" s="177"/>
      <c r="M13" s="178"/>
      <c r="N13" s="178"/>
      <c r="O13" s="178"/>
      <c r="P13" s="178"/>
      <c r="Q13" s="178"/>
      <c r="R13" s="179"/>
    </row>
    <row r="14" spans="1:18" ht="15" customHeight="1" thickBot="1" x14ac:dyDescent="0.3">
      <c r="A14" s="181" t="s">
        <v>78</v>
      </c>
      <c r="B14" s="182"/>
      <c r="C14" s="183">
        <v>7.9852785965566886E-2</v>
      </c>
      <c r="D14" s="183">
        <v>2.8027725627937095E-2</v>
      </c>
      <c r="E14" s="183">
        <v>7.9495766798842515E-2</v>
      </c>
      <c r="F14" s="173"/>
      <c r="G14" s="175"/>
      <c r="H14" s="176"/>
      <c r="I14" s="176"/>
      <c r="J14" s="176"/>
      <c r="K14" s="177"/>
      <c r="L14" s="177"/>
      <c r="M14" s="178"/>
      <c r="N14" s="178"/>
      <c r="O14" s="178"/>
      <c r="P14" s="178"/>
      <c r="Q14" s="178"/>
      <c r="R14" s="179"/>
    </row>
    <row r="15" spans="1:18" ht="9.9499999999999993" customHeight="1" x14ac:dyDescent="0.25"/>
    <row r="16" spans="1:18" ht="15" customHeight="1" x14ac:dyDescent="0.2">
      <c r="A16" s="184" t="s">
        <v>125</v>
      </c>
    </row>
    <row r="17" spans="1:9" ht="11.1" customHeight="1" x14ac:dyDescent="0.2">
      <c r="A17" s="184"/>
    </row>
    <row r="18" spans="1:9" ht="11.1" customHeight="1" x14ac:dyDescent="0.2">
      <c r="A18" s="185"/>
    </row>
    <row r="19" spans="1:9" ht="15" customHeight="1" x14ac:dyDescent="0.25">
      <c r="A19" s="479" t="s">
        <v>81</v>
      </c>
      <c r="B19" s="479"/>
      <c r="C19" s="479"/>
      <c r="D19" s="479"/>
      <c r="E19" s="479"/>
      <c r="F19" s="479"/>
      <c r="G19" s="479"/>
      <c r="H19" s="479"/>
      <c r="I19" s="479"/>
    </row>
    <row r="20" spans="1:9" ht="25.5" customHeight="1" x14ac:dyDescent="0.25">
      <c r="C20" s="476" t="s">
        <v>82</v>
      </c>
      <c r="D20" s="476"/>
      <c r="E20" s="476"/>
      <c r="F20" s="186"/>
      <c r="G20" s="476" t="s">
        <v>166</v>
      </c>
      <c r="H20" s="476"/>
      <c r="I20" s="476"/>
    </row>
    <row r="21" spans="1:9" ht="15" customHeight="1" x14ac:dyDescent="0.25">
      <c r="C21" s="187" t="s">
        <v>203</v>
      </c>
      <c r="D21" s="187" t="s">
        <v>204</v>
      </c>
      <c r="E21" s="187" t="s">
        <v>67</v>
      </c>
      <c r="F21" s="188"/>
      <c r="G21" s="187" t="s">
        <v>164</v>
      </c>
      <c r="H21" s="187" t="s">
        <v>165</v>
      </c>
      <c r="I21" s="187" t="s">
        <v>67</v>
      </c>
    </row>
    <row r="22" spans="1:9" ht="15" customHeight="1" x14ac:dyDescent="0.25">
      <c r="A22" s="170" t="s">
        <v>70</v>
      </c>
      <c r="C22" s="189">
        <v>19.419462401433691</v>
      </c>
      <c r="D22" s="189">
        <v>18.978918458781365</v>
      </c>
      <c r="E22" s="201">
        <v>2.3212278592644964E-2</v>
      </c>
      <c r="F22" s="176"/>
      <c r="G22" s="189">
        <v>19.254771010411339</v>
      </c>
      <c r="H22" s="189">
        <v>19.036478656767368</v>
      </c>
      <c r="I22" s="201">
        <v>1.1467055308906682E-2</v>
      </c>
    </row>
    <row r="23" spans="1:9" ht="15" customHeight="1" x14ac:dyDescent="0.25">
      <c r="A23" s="412" t="s">
        <v>71</v>
      </c>
      <c r="B23" s="190"/>
      <c r="C23" s="414">
        <v>3339.6835873015875</v>
      </c>
      <c r="D23" s="414">
        <v>2960.2812280701746</v>
      </c>
      <c r="E23" s="415">
        <v>0.12816429588980216</v>
      </c>
      <c r="F23" s="176"/>
      <c r="G23" s="414">
        <v>3237.9511376125502</v>
      </c>
      <c r="H23" s="414">
        <v>2886.9849842105259</v>
      </c>
      <c r="I23" s="415">
        <v>0.12156840278751901</v>
      </c>
    </row>
    <row r="24" spans="1:9" ht="15" customHeight="1" x14ac:dyDescent="0.25">
      <c r="A24" s="170" t="s">
        <v>72</v>
      </c>
      <c r="C24" s="189">
        <v>3.9736069828722003</v>
      </c>
      <c r="D24" s="189">
        <v>3.958355842174607</v>
      </c>
      <c r="E24" s="201">
        <v>3.8528978458931551E-3</v>
      </c>
      <c r="F24" s="176"/>
      <c r="G24" s="189">
        <v>3.8876763668888952</v>
      </c>
      <c r="H24" s="189">
        <v>3.6030765265161144</v>
      </c>
      <c r="I24" s="201">
        <v>7.8988008797017173E-2</v>
      </c>
    </row>
    <row r="25" spans="1:9" ht="15" customHeight="1" x14ac:dyDescent="0.25">
      <c r="A25" s="412" t="s">
        <v>73</v>
      </c>
      <c r="C25" s="414">
        <v>50.530853968253957</v>
      </c>
      <c r="D25" s="414">
        <v>32.091156709956714</v>
      </c>
      <c r="E25" s="415">
        <v>0.57460369611968765</v>
      </c>
      <c r="F25" s="176"/>
      <c r="G25" s="414">
        <v>44.530230881496664</v>
      </c>
      <c r="H25" s="414">
        <v>25.107214716926997</v>
      </c>
      <c r="I25" s="415">
        <v>0.77360298159536156</v>
      </c>
    </row>
    <row r="26" spans="1:9" ht="15" customHeight="1" x14ac:dyDescent="0.25">
      <c r="A26" s="170" t="s">
        <v>74</v>
      </c>
      <c r="C26" s="189">
        <v>577.77346953405026</v>
      </c>
      <c r="D26" s="189">
        <v>574.59015053763449</v>
      </c>
      <c r="E26" s="201">
        <v>5.5401558718630728E-3</v>
      </c>
      <c r="F26" s="176"/>
      <c r="G26" s="189">
        <v>594.57029996586459</v>
      </c>
      <c r="H26" s="189">
        <v>571.85628963987028</v>
      </c>
      <c r="I26" s="201">
        <v>3.971978753665284E-2</v>
      </c>
    </row>
    <row r="27" spans="1:9" ht="15" customHeight="1" x14ac:dyDescent="0.25">
      <c r="A27" s="412" t="s">
        <v>75</v>
      </c>
      <c r="C27" s="414">
        <v>1</v>
      </c>
      <c r="D27" s="414">
        <v>1</v>
      </c>
      <c r="E27" s="415">
        <v>0</v>
      </c>
      <c r="F27" s="176"/>
      <c r="G27" s="414">
        <v>1</v>
      </c>
      <c r="H27" s="414">
        <v>1</v>
      </c>
      <c r="I27" s="415">
        <v>0</v>
      </c>
    </row>
    <row r="28" spans="1:9" ht="15" customHeight="1" x14ac:dyDescent="0.25">
      <c r="A28" s="170" t="s">
        <v>76</v>
      </c>
      <c r="C28" s="189">
        <v>7.6842209928315413</v>
      </c>
      <c r="D28" s="189">
        <v>7.5465859283154115</v>
      </c>
      <c r="E28" s="201">
        <v>1.8238057026517263E-2</v>
      </c>
      <c r="F28" s="176"/>
      <c r="G28" s="189">
        <v>7.6918941755419006</v>
      </c>
      <c r="H28" s="189">
        <v>7.4515472118108885</v>
      </c>
      <c r="I28" s="201">
        <v>3.2254638788311807E-2</v>
      </c>
    </row>
    <row r="29" spans="1:9" ht="15" customHeight="1" x14ac:dyDescent="0.25">
      <c r="A29" s="412" t="s">
        <v>77</v>
      </c>
      <c r="C29" s="414">
        <v>33.330449139784946</v>
      </c>
      <c r="D29" s="414">
        <v>31.743283799283159</v>
      </c>
      <c r="E29" s="415">
        <v>5.0000036245072765E-2</v>
      </c>
      <c r="F29" s="176"/>
      <c r="G29" s="414">
        <v>32.927378533879505</v>
      </c>
      <c r="H29" s="414">
        <v>31.359409368492916</v>
      </c>
      <c r="I29" s="415">
        <v>4.9999958448258885E-2</v>
      </c>
    </row>
    <row r="30" spans="1:9" ht="15" customHeight="1" thickBot="1" x14ac:dyDescent="0.3">
      <c r="A30" s="181" t="s">
        <v>78</v>
      </c>
      <c r="B30" s="191"/>
      <c r="C30" s="192">
        <v>35.823007215007216</v>
      </c>
      <c r="D30" s="192">
        <v>31.779294227994228</v>
      </c>
      <c r="E30" s="202">
        <v>0.12724363725645293</v>
      </c>
      <c r="F30" s="176"/>
      <c r="G30" s="192">
        <v>34.502572775372776</v>
      </c>
      <c r="H30" s="192">
        <v>30.104127593394267</v>
      </c>
      <c r="I30" s="202">
        <v>0.14610771125430855</v>
      </c>
    </row>
    <row r="31" spans="1:9" ht="11.1" customHeight="1" x14ac:dyDescent="0.25">
      <c r="A31" s="193"/>
      <c r="B31" s="190"/>
    </row>
    <row r="32" spans="1:9" ht="11.1" customHeight="1" x14ac:dyDescent="0.25">
      <c r="A32" s="193"/>
      <c r="B32" s="190"/>
    </row>
    <row r="33" spans="1:15" ht="15" customHeight="1" x14ac:dyDescent="0.25">
      <c r="A33" s="475" t="s">
        <v>83</v>
      </c>
      <c r="B33" s="475"/>
      <c r="C33" s="475"/>
      <c r="D33" s="475"/>
      <c r="E33" s="475"/>
      <c r="F33" s="475"/>
      <c r="G33" s="475"/>
      <c r="H33" s="475"/>
      <c r="I33" s="475"/>
    </row>
    <row r="34" spans="1:15" ht="24.75" customHeight="1" x14ac:dyDescent="0.25">
      <c r="C34" s="476" t="s">
        <v>84</v>
      </c>
      <c r="D34" s="476"/>
      <c r="E34" s="476"/>
      <c r="F34" s="194"/>
      <c r="G34" s="476" t="str">
        <f>C34</f>
        <v>Tipo de cambio de cierre                                         (moneda local por USD)</v>
      </c>
      <c r="H34" s="476"/>
      <c r="I34" s="476"/>
    </row>
    <row r="35" spans="1:15" ht="15" customHeight="1" x14ac:dyDescent="0.25">
      <c r="C35" s="195" t="s">
        <v>205</v>
      </c>
      <c r="D35" s="195" t="s">
        <v>206</v>
      </c>
      <c r="E35" s="187" t="s">
        <v>67</v>
      </c>
      <c r="F35" s="196"/>
      <c r="G35" s="195" t="s">
        <v>162</v>
      </c>
      <c r="H35" s="195" t="s">
        <v>163</v>
      </c>
      <c r="I35" s="187" t="s">
        <v>67</v>
      </c>
    </row>
    <row r="36" spans="1:15" ht="15" customHeight="1" x14ac:dyDescent="0.25">
      <c r="A36" s="170" t="s">
        <v>70</v>
      </c>
      <c r="C36" s="189">
        <v>19.636299999999999</v>
      </c>
      <c r="D36" s="189">
        <v>18.812000000000001</v>
      </c>
      <c r="E36" s="201">
        <v>4.381777588773117E-2</v>
      </c>
      <c r="F36" s="189"/>
      <c r="G36" s="189">
        <v>19.168500000000002</v>
      </c>
      <c r="H36" s="189">
        <v>19.863299999999999</v>
      </c>
      <c r="I36" s="201">
        <v>-3.4979082025645147E-2</v>
      </c>
      <c r="K36" s="153"/>
      <c r="O36" s="197"/>
    </row>
    <row r="37" spans="1:15" ht="15" customHeight="1" x14ac:dyDescent="0.25">
      <c r="A37" s="412" t="s">
        <v>71</v>
      </c>
      <c r="B37" s="190"/>
      <c r="C37" s="414">
        <v>3462.01</v>
      </c>
      <c r="D37" s="414">
        <v>2972.18</v>
      </c>
      <c r="E37" s="415">
        <v>0.16480495797697325</v>
      </c>
      <c r="F37" s="189"/>
      <c r="G37" s="414">
        <v>3205.67</v>
      </c>
      <c r="H37" s="414">
        <v>2930.8</v>
      </c>
      <c r="I37" s="415">
        <v>9.3786679404940676E-2</v>
      </c>
    </row>
    <row r="38" spans="1:15" ht="15" customHeight="1" x14ac:dyDescent="0.25">
      <c r="A38" s="170" t="s">
        <v>72</v>
      </c>
      <c r="C38" s="189">
        <v>4.1643999999999997</v>
      </c>
      <c r="D38" s="189">
        <v>4.0038999999999998</v>
      </c>
      <c r="E38" s="201">
        <v>4.0085916231674013E-2</v>
      </c>
      <c r="F38" s="189"/>
      <c r="G38" s="189">
        <v>3.8321999999999998</v>
      </c>
      <c r="H38" s="189">
        <v>3.8557999999999999</v>
      </c>
      <c r="I38" s="201">
        <v>-6.1206494112765464E-3</v>
      </c>
    </row>
    <row r="39" spans="1:15" ht="15" customHeight="1" x14ac:dyDescent="0.25">
      <c r="A39" s="412" t="s">
        <v>73</v>
      </c>
      <c r="C39" s="414">
        <v>57.59</v>
      </c>
      <c r="D39" s="414">
        <v>41.25</v>
      </c>
      <c r="E39" s="415">
        <v>0.3961212121212121</v>
      </c>
      <c r="F39" s="189"/>
      <c r="G39" s="414">
        <v>42.463000000000001</v>
      </c>
      <c r="H39" s="414">
        <v>28.85</v>
      </c>
      <c r="I39" s="415">
        <v>0.47185441941074524</v>
      </c>
      <c r="J39" s="198"/>
    </row>
    <row r="40" spans="1:15" ht="15" customHeight="1" x14ac:dyDescent="0.25">
      <c r="A40" s="170" t="s">
        <v>74</v>
      </c>
      <c r="C40" s="189">
        <v>583.88</v>
      </c>
      <c r="D40" s="189">
        <v>585.79999999999995</v>
      </c>
      <c r="E40" s="201">
        <v>-3.2775691362239012E-3</v>
      </c>
      <c r="F40" s="189"/>
      <c r="G40" s="189">
        <v>583.64</v>
      </c>
      <c r="H40" s="189">
        <v>570.08000000000004</v>
      </c>
      <c r="I40" s="201">
        <v>2.3786135279258991E-2</v>
      </c>
    </row>
    <row r="41" spans="1:15" ht="15" customHeight="1" x14ac:dyDescent="0.25">
      <c r="A41" s="412" t="s">
        <v>75</v>
      </c>
      <c r="C41" s="414">
        <v>1</v>
      </c>
      <c r="D41" s="414">
        <v>1</v>
      </c>
      <c r="E41" s="415">
        <v>0</v>
      </c>
      <c r="F41" s="189"/>
      <c r="G41" s="414">
        <v>1</v>
      </c>
      <c r="H41" s="414">
        <v>1</v>
      </c>
      <c r="I41" s="415">
        <v>0</v>
      </c>
    </row>
    <row r="42" spans="1:15" ht="15" customHeight="1" x14ac:dyDescent="0.25">
      <c r="A42" s="170" t="s">
        <v>76</v>
      </c>
      <c r="C42" s="189">
        <v>7.7355099999999997</v>
      </c>
      <c r="D42" s="189">
        <v>7.7020600000000004</v>
      </c>
      <c r="E42" s="201">
        <v>4.3429939522672267E-3</v>
      </c>
      <c r="F42" s="189"/>
      <c r="G42" s="189">
        <v>7.7082300000000004</v>
      </c>
      <c r="H42" s="189">
        <v>7.4932600000000003</v>
      </c>
      <c r="I42" s="201">
        <v>2.8688448018619361E-2</v>
      </c>
    </row>
    <row r="43" spans="1:15" ht="15" customHeight="1" x14ac:dyDescent="0.25">
      <c r="A43" s="412" t="s">
        <v>77</v>
      </c>
      <c r="C43" s="414">
        <v>33.5321</v>
      </c>
      <c r="D43" s="414">
        <v>31.935300000000002</v>
      </c>
      <c r="E43" s="415">
        <v>5.0001095965906073E-2</v>
      </c>
      <c r="F43" s="189"/>
      <c r="G43" s="414">
        <v>33.122199999999999</v>
      </c>
      <c r="H43" s="414">
        <v>31.545000000000002</v>
      </c>
      <c r="I43" s="415">
        <v>4.9998414962751481E-2</v>
      </c>
      <c r="K43" s="199"/>
      <c r="L43" s="199"/>
      <c r="M43" s="199"/>
      <c r="N43" s="199"/>
      <c r="O43" s="199"/>
    </row>
    <row r="44" spans="1:15" ht="15" customHeight="1" thickBot="1" x14ac:dyDescent="0.3">
      <c r="A44" s="181" t="s">
        <v>78</v>
      </c>
      <c r="B44" s="191"/>
      <c r="C44" s="192">
        <v>36.939</v>
      </c>
      <c r="D44" s="192">
        <v>33.213999999999999</v>
      </c>
      <c r="E44" s="202">
        <v>0.11215150237851512</v>
      </c>
      <c r="F44" s="192"/>
      <c r="G44" s="192">
        <v>32.39</v>
      </c>
      <c r="H44" s="192">
        <v>28.763999999999999</v>
      </c>
      <c r="I44" s="202">
        <v>0.12606035321930187</v>
      </c>
      <c r="J44" s="192">
        <v>0</v>
      </c>
      <c r="K44" s="199"/>
      <c r="L44" s="199"/>
      <c r="M44" s="199"/>
      <c r="N44" s="199"/>
      <c r="O44" s="199"/>
    </row>
    <row r="45" spans="1:15" ht="9.9499999999999993" customHeight="1" x14ac:dyDescent="0.25">
      <c r="A45" s="170"/>
      <c r="B45" s="190"/>
      <c r="C45" s="189"/>
      <c r="D45" s="189"/>
      <c r="E45" s="201"/>
      <c r="F45" s="189"/>
      <c r="G45" s="189"/>
      <c r="H45" s="189"/>
      <c r="I45" s="201"/>
      <c r="J45" s="189"/>
      <c r="K45" s="199"/>
      <c r="L45" s="199"/>
      <c r="M45" s="199"/>
      <c r="N45" s="199"/>
      <c r="O45" s="199"/>
    </row>
    <row r="46" spans="1:15" ht="15" customHeight="1" x14ac:dyDescent="0.25">
      <c r="A46" s="477" t="s">
        <v>85</v>
      </c>
      <c r="B46" s="477"/>
      <c r="C46" s="477"/>
      <c r="D46" s="477"/>
      <c r="E46" s="477"/>
      <c r="F46" s="477"/>
      <c r="G46" s="477"/>
      <c r="H46" s="477"/>
      <c r="I46" s="477"/>
      <c r="K46" s="199"/>
      <c r="L46" s="199"/>
      <c r="M46" s="199"/>
      <c r="N46" s="199"/>
      <c r="O46" s="199"/>
    </row>
    <row r="47" spans="1:15" ht="11.1" customHeight="1" x14ac:dyDescent="0.25">
      <c r="K47" s="200"/>
      <c r="L47" s="200"/>
      <c r="M47" s="200"/>
      <c r="N47" s="200"/>
      <c r="O47" s="199"/>
    </row>
    <row r="48" spans="1:15" ht="11.1" customHeight="1" x14ac:dyDescent="0.25">
      <c r="A48" s="193"/>
      <c r="B48" s="190"/>
      <c r="K48" s="200"/>
      <c r="L48" s="200"/>
      <c r="M48" s="200"/>
      <c r="N48" s="200"/>
      <c r="O48" s="200"/>
    </row>
    <row r="49" spans="1:15" ht="11.1" customHeight="1" x14ac:dyDescent="0.25">
      <c r="A49" s="193"/>
      <c r="B49" s="190"/>
      <c r="K49" s="199"/>
      <c r="L49" s="199"/>
      <c r="M49" s="199"/>
      <c r="N49" s="199"/>
      <c r="O49" s="200"/>
    </row>
    <row r="50" spans="1:15" ht="11.1" customHeight="1" x14ac:dyDescent="0.25">
      <c r="A50" s="193"/>
      <c r="B50" s="190"/>
      <c r="O50" s="199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B40" workbookViewId="0">
      <selection activeCell="Q46" sqref="Q46"/>
    </sheetView>
  </sheetViews>
  <sheetFormatPr baseColWidth="10" defaultColWidth="9.85546875" defaultRowHeight="11.1" customHeight="1" x14ac:dyDescent="0.25"/>
  <cols>
    <col min="1" max="1" width="32.42578125" style="275" customWidth="1"/>
    <col min="2" max="2" width="1.7109375" style="302" customWidth="1"/>
    <col min="3" max="3" width="11.28515625" style="276" customWidth="1"/>
    <col min="4" max="4" width="13.140625" style="276" customWidth="1"/>
    <col min="5" max="5" width="1.5703125" style="276" customWidth="1"/>
    <col min="6" max="6" width="12.42578125" style="276" customWidth="1"/>
    <col min="7" max="8" width="11.28515625" style="276" customWidth="1"/>
    <col min="9" max="9" width="2.7109375" style="276" customWidth="1"/>
    <col min="10" max="11" width="11.28515625" style="276" customWidth="1"/>
    <col min="12" max="12" width="12.42578125" style="302" customWidth="1"/>
    <col min="13" max="13" width="8.140625" style="302" customWidth="1"/>
    <col min="14" max="14" width="1.85546875" style="302" customWidth="1"/>
    <col min="15" max="15" width="11.28515625" style="302" customWidth="1"/>
    <col min="16" max="16" width="2.5703125" style="302" customWidth="1"/>
    <col min="17" max="17" width="10.5703125" style="302" customWidth="1"/>
    <col min="18" max="18" width="13.5703125" style="23" customWidth="1"/>
    <col min="19" max="16384" width="9.85546875" style="23"/>
  </cols>
  <sheetData>
    <row r="1" spans="1:20" ht="15" customHeight="1" x14ac:dyDescent="0.25">
      <c r="A1" s="464" t="s">
        <v>11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268"/>
    </row>
    <row r="2" spans="1:20" ht="15" customHeight="1" x14ac:dyDescent="0.25">
      <c r="A2" s="464" t="s">
        <v>126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269"/>
      <c r="S2" s="441"/>
      <c r="T2" s="441"/>
    </row>
    <row r="3" spans="1:20" ht="10.5" customHeight="1" x14ac:dyDescent="0.25">
      <c r="A3" s="270"/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273"/>
      <c r="N3" s="273"/>
      <c r="O3" s="273"/>
      <c r="P3" s="273"/>
      <c r="Q3" s="274"/>
      <c r="S3" s="441"/>
      <c r="T3" s="441"/>
    </row>
    <row r="4" spans="1:20" ht="15" customHeight="1" thickBot="1" x14ac:dyDescent="0.3">
      <c r="A4" s="485" t="s">
        <v>112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6"/>
      <c r="Q4" s="485"/>
      <c r="S4" s="441"/>
      <c r="T4" s="441"/>
    </row>
    <row r="5" spans="1:20" ht="18" customHeight="1" x14ac:dyDescent="0.25">
      <c r="B5" s="276"/>
      <c r="C5" s="487" t="s">
        <v>176</v>
      </c>
      <c r="D5" s="487"/>
      <c r="E5" s="487"/>
      <c r="F5" s="487"/>
      <c r="G5" s="487"/>
      <c r="H5" s="487"/>
      <c r="I5" s="277"/>
      <c r="J5" s="487" t="s">
        <v>207</v>
      </c>
      <c r="K5" s="487"/>
      <c r="L5" s="487"/>
      <c r="M5" s="487"/>
      <c r="N5" s="487"/>
      <c r="O5" s="487"/>
      <c r="P5" s="278"/>
      <c r="Q5" s="279" t="s">
        <v>89</v>
      </c>
      <c r="S5" s="441"/>
      <c r="T5" s="441"/>
    </row>
    <row r="6" spans="1:20" ht="18" customHeight="1" x14ac:dyDescent="0.25">
      <c r="A6" s="280"/>
      <c r="B6" s="281"/>
      <c r="C6" s="282" t="s">
        <v>92</v>
      </c>
      <c r="D6" s="282" t="s">
        <v>127</v>
      </c>
      <c r="E6" s="282"/>
      <c r="F6" s="282" t="s">
        <v>128</v>
      </c>
      <c r="G6" s="282" t="s">
        <v>93</v>
      </c>
      <c r="H6" s="282" t="s">
        <v>86</v>
      </c>
      <c r="I6" s="283"/>
      <c r="J6" s="282" t="str">
        <f>C6</f>
        <v>Refrescos</v>
      </c>
      <c r="K6" s="282" t="s">
        <v>127</v>
      </c>
      <c r="L6" s="282" t="s">
        <v>128</v>
      </c>
      <c r="M6" s="282" t="str">
        <f>G6</f>
        <v>Otros</v>
      </c>
      <c r="N6" s="282"/>
      <c r="O6" s="282" t="s">
        <v>86</v>
      </c>
      <c r="P6" s="284"/>
      <c r="Q6" s="285" t="s">
        <v>67</v>
      </c>
      <c r="R6" s="286"/>
      <c r="S6" s="441"/>
      <c r="T6" s="441"/>
    </row>
    <row r="7" spans="1:20" ht="18" customHeight="1" x14ac:dyDescent="0.25">
      <c r="A7" s="287" t="s">
        <v>70</v>
      </c>
      <c r="B7" s="281"/>
      <c r="C7" s="288">
        <v>351.80485860132114</v>
      </c>
      <c r="D7" s="445">
        <v>23.344493288765019</v>
      </c>
      <c r="E7" s="433"/>
      <c r="F7" s="445">
        <v>72.81878361282601</v>
      </c>
      <c r="G7" s="445">
        <v>29.562249362234972</v>
      </c>
      <c r="H7" s="289">
        <f t="shared" ref="H7:H14" si="0">+SUM(C7:G7)</f>
        <v>477.53038486514714</v>
      </c>
      <c r="I7" s="290"/>
      <c r="J7" s="445">
        <v>349.10601629584085</v>
      </c>
      <c r="K7" s="445">
        <v>25.888701557130986</v>
      </c>
      <c r="L7" s="445">
        <v>71.965399968409997</v>
      </c>
      <c r="M7" s="445">
        <v>30.593288451903984</v>
      </c>
      <c r="N7" s="288"/>
      <c r="O7" s="289">
        <f t="shared" ref="O7:O13" si="1">+SUM(J7:M7)</f>
        <v>477.55340627328576</v>
      </c>
      <c r="P7" s="288"/>
      <c r="Q7" s="291">
        <v>-4.8206981326459619E-5</v>
      </c>
      <c r="R7" s="286"/>
      <c r="S7" s="441"/>
      <c r="T7" s="441"/>
    </row>
    <row r="8" spans="1:20" ht="18" customHeight="1" x14ac:dyDescent="0.25">
      <c r="A8" s="287" t="s">
        <v>91</v>
      </c>
      <c r="B8" s="281"/>
      <c r="C8" s="288">
        <v>50.079340945100995</v>
      </c>
      <c r="D8" s="445">
        <v>2.8949924094389998</v>
      </c>
      <c r="E8" s="433"/>
      <c r="F8" s="445">
        <v>0.1347905415</v>
      </c>
      <c r="G8" s="445">
        <v>5.0776658792779958</v>
      </c>
      <c r="H8" s="289">
        <f t="shared" si="0"/>
        <v>58.18678977531799</v>
      </c>
      <c r="I8" s="290"/>
      <c r="J8" s="445">
        <v>48.439691836743876</v>
      </c>
      <c r="K8" s="445">
        <v>2.7278516015108667</v>
      </c>
      <c r="L8" s="445">
        <v>0.12931991629999998</v>
      </c>
      <c r="M8" s="445">
        <v>5.28423216527107</v>
      </c>
      <c r="N8" s="288"/>
      <c r="O8" s="289">
        <f t="shared" si="1"/>
        <v>56.581095519825809</v>
      </c>
      <c r="P8" s="288"/>
      <c r="Q8" s="291">
        <v>2.8376742401373001E-2</v>
      </c>
      <c r="R8" s="286"/>
      <c r="S8" s="441"/>
      <c r="T8" s="441"/>
    </row>
    <row r="9" spans="1:20" ht="18" customHeight="1" x14ac:dyDescent="0.25">
      <c r="A9" s="422" t="s">
        <v>5</v>
      </c>
      <c r="B9" s="281"/>
      <c r="C9" s="423">
        <v>401.88419954642211</v>
      </c>
      <c r="D9" s="447">
        <v>26.239485698204017</v>
      </c>
      <c r="E9" s="436"/>
      <c r="F9" s="447">
        <v>72.953574154326006</v>
      </c>
      <c r="G9" s="447">
        <v>34.639915241512966</v>
      </c>
      <c r="H9" s="424">
        <f t="shared" si="0"/>
        <v>535.71717464046515</v>
      </c>
      <c r="I9" s="290"/>
      <c r="J9" s="447">
        <v>397.54570813258471</v>
      </c>
      <c r="K9" s="447">
        <v>28.616553158641853</v>
      </c>
      <c r="L9" s="447">
        <v>72.094719884710003</v>
      </c>
      <c r="M9" s="447">
        <v>35.877520617175051</v>
      </c>
      <c r="N9" s="423"/>
      <c r="O9" s="424">
        <f t="shared" si="1"/>
        <v>534.13450179311167</v>
      </c>
      <c r="P9" s="288"/>
      <c r="Q9" s="425">
        <v>2.9630605063712956E-3</v>
      </c>
      <c r="R9" s="286"/>
      <c r="S9" s="441"/>
      <c r="T9" s="441"/>
    </row>
    <row r="10" spans="1:20" ht="18" customHeight="1" x14ac:dyDescent="0.25">
      <c r="A10" s="287" t="s">
        <v>71</v>
      </c>
      <c r="B10" s="293"/>
      <c r="C10" s="288">
        <v>53.385679158987983</v>
      </c>
      <c r="D10" s="445">
        <v>6.6095554851240017</v>
      </c>
      <c r="E10" s="433"/>
      <c r="F10" s="445">
        <v>5.0313760466640005</v>
      </c>
      <c r="G10" s="445">
        <v>3.8568283485109993</v>
      </c>
      <c r="H10" s="289">
        <f t="shared" si="0"/>
        <v>68.883439039286984</v>
      </c>
      <c r="I10" s="290"/>
      <c r="J10" s="445">
        <v>53.301445924375003</v>
      </c>
      <c r="K10" s="445">
        <v>6.6570142478489949</v>
      </c>
      <c r="L10" s="445">
        <v>5.0699986870040057</v>
      </c>
      <c r="M10" s="445">
        <v>4.4342138019079984</v>
      </c>
      <c r="N10" s="288"/>
      <c r="O10" s="289">
        <f t="shared" si="1"/>
        <v>69.462672661135997</v>
      </c>
      <c r="P10" s="288"/>
      <c r="Q10" s="291">
        <v>-8.3387753401704678E-3</v>
      </c>
      <c r="R10" s="286"/>
      <c r="S10" s="441"/>
      <c r="T10" s="441"/>
    </row>
    <row r="11" spans="1:20" ht="18" customHeight="1" x14ac:dyDescent="0.25">
      <c r="A11" s="432" t="s">
        <v>156</v>
      </c>
      <c r="B11" s="293"/>
      <c r="C11" s="288">
        <v>170.30173831000064</v>
      </c>
      <c r="D11" s="445">
        <v>11.219688309999981</v>
      </c>
      <c r="E11" s="433"/>
      <c r="F11" s="445">
        <v>1.7972706900000031</v>
      </c>
      <c r="G11" s="445">
        <v>11.900809079999819</v>
      </c>
      <c r="H11" s="289">
        <f t="shared" si="0"/>
        <v>195.21950639000045</v>
      </c>
      <c r="I11" s="290"/>
      <c r="J11" s="445">
        <v>162.32682031000112</v>
      </c>
      <c r="K11" s="445">
        <v>9.9883616099999823</v>
      </c>
      <c r="L11" s="445">
        <v>1.6051418600000018</v>
      </c>
      <c r="M11" s="445">
        <v>10.956806359999852</v>
      </c>
      <c r="N11" s="288"/>
      <c r="O11" s="289">
        <f t="shared" si="1"/>
        <v>184.87713014000096</v>
      </c>
      <c r="P11" s="288"/>
      <c r="Q11" s="291">
        <v>5.5941890931385352E-2</v>
      </c>
      <c r="R11" s="286"/>
      <c r="S11" s="441"/>
      <c r="T11" s="441"/>
    </row>
    <row r="12" spans="1:20" ht="18" customHeight="1" x14ac:dyDescent="0.25">
      <c r="A12" s="287" t="s">
        <v>73</v>
      </c>
      <c r="B12" s="293"/>
      <c r="C12" s="288">
        <v>26.72073709875594</v>
      </c>
      <c r="D12" s="445">
        <v>3.1820648549295245</v>
      </c>
      <c r="E12" s="433"/>
      <c r="F12" s="445">
        <v>0.935002369040001</v>
      </c>
      <c r="G12" s="445">
        <v>2.1761840177316851</v>
      </c>
      <c r="H12" s="289">
        <f t="shared" si="0"/>
        <v>33.013988340457146</v>
      </c>
      <c r="I12" s="290"/>
      <c r="J12" s="445">
        <v>34.085985069052938</v>
      </c>
      <c r="K12" s="445">
        <v>3.8605657515249985</v>
      </c>
      <c r="L12" s="445">
        <v>0.89591783627000299</v>
      </c>
      <c r="M12" s="445">
        <v>2.5285239448976746</v>
      </c>
      <c r="N12" s="288"/>
      <c r="O12" s="289">
        <f t="shared" si="1"/>
        <v>41.370992601745613</v>
      </c>
      <c r="P12" s="288"/>
      <c r="Q12" s="291">
        <v>-0.20200154107339086</v>
      </c>
      <c r="R12" s="286"/>
      <c r="S12" s="441"/>
      <c r="T12" s="441"/>
    </row>
    <row r="13" spans="1:20" ht="18" customHeight="1" x14ac:dyDescent="0.25">
      <c r="A13" s="287" t="s">
        <v>78</v>
      </c>
      <c r="B13" s="293"/>
      <c r="C13" s="288">
        <v>8.5371869246142058</v>
      </c>
      <c r="D13" s="445">
        <v>0.6695870847065658</v>
      </c>
      <c r="E13" s="433"/>
      <c r="F13" s="445" t="s">
        <v>87</v>
      </c>
      <c r="G13" s="445">
        <v>9.1781232459007003E-2</v>
      </c>
      <c r="H13" s="289">
        <f t="shared" si="0"/>
        <v>9.2985552417797788</v>
      </c>
      <c r="I13" s="290"/>
      <c r="J13" s="445">
        <v>8.7261957343671757</v>
      </c>
      <c r="K13" s="445">
        <v>0.60465445372851478</v>
      </c>
      <c r="L13" s="445" t="s">
        <v>87</v>
      </c>
      <c r="M13" s="445">
        <v>4.4319659641337002E-2</v>
      </c>
      <c r="N13" s="288"/>
      <c r="O13" s="289">
        <f t="shared" si="1"/>
        <v>9.3751698477370269</v>
      </c>
      <c r="P13" s="290"/>
      <c r="Q13" s="291">
        <v>-8.1720765811769125E-3</v>
      </c>
      <c r="R13" s="286"/>
      <c r="S13" s="441"/>
      <c r="T13" s="441"/>
    </row>
    <row r="14" spans="1:20" ht="18" customHeight="1" x14ac:dyDescent="0.25">
      <c r="A14" s="422" t="s">
        <v>6</v>
      </c>
      <c r="B14" s="281"/>
      <c r="C14" s="423">
        <v>258.94534149235875</v>
      </c>
      <c r="D14" s="447">
        <v>21.680895734760075</v>
      </c>
      <c r="E14" s="436"/>
      <c r="F14" s="447">
        <v>7.7636491057040047</v>
      </c>
      <c r="G14" s="447">
        <v>18.02560267870151</v>
      </c>
      <c r="H14" s="424">
        <f t="shared" si="0"/>
        <v>306.41548901152436</v>
      </c>
      <c r="I14" s="290"/>
      <c r="J14" s="447">
        <v>258.44044703779628</v>
      </c>
      <c r="K14" s="447">
        <v>21.110596063102488</v>
      </c>
      <c r="L14" s="447">
        <v>7.5710583832740106</v>
      </c>
      <c r="M14" s="447">
        <v>17.963863766446863</v>
      </c>
      <c r="N14" s="423"/>
      <c r="O14" s="424">
        <f>+SUM(J14:M14)</f>
        <v>305.08596525061967</v>
      </c>
      <c r="P14" s="290"/>
      <c r="Q14" s="425">
        <v>4.3578660192136187E-3</v>
      </c>
      <c r="R14" s="286"/>
      <c r="S14" s="441"/>
      <c r="T14" s="441"/>
    </row>
    <row r="15" spans="1:20" ht="18" customHeight="1" thickBot="1" x14ac:dyDescent="0.3">
      <c r="A15" s="294" t="s">
        <v>88</v>
      </c>
      <c r="B15" s="294"/>
      <c r="C15" s="296">
        <v>660.82954103878092</v>
      </c>
      <c r="D15" s="446">
        <v>47.920381432964092</v>
      </c>
      <c r="E15" s="437"/>
      <c r="F15" s="446">
        <v>80.717223260030011</v>
      </c>
      <c r="G15" s="446">
        <v>52.665517920214477</v>
      </c>
      <c r="H15" s="296">
        <f>+SUM(C15:G15)</f>
        <v>842.13266365198945</v>
      </c>
      <c r="I15" s="290"/>
      <c r="J15" s="446">
        <v>655.98615517038093</v>
      </c>
      <c r="K15" s="446">
        <v>49.727149221744341</v>
      </c>
      <c r="L15" s="446">
        <v>79.66577826798401</v>
      </c>
      <c r="M15" s="446">
        <v>53.841384383621914</v>
      </c>
      <c r="N15" s="295"/>
      <c r="O15" s="296">
        <f>+SUM(J15:M15)</f>
        <v>839.22046704373111</v>
      </c>
      <c r="P15" s="290"/>
      <c r="Q15" s="297">
        <v>3.4701210499750168E-3</v>
      </c>
      <c r="R15" s="286"/>
      <c r="S15" s="441"/>
      <c r="T15" s="441"/>
    </row>
    <row r="16" spans="1:20" ht="9.9499999999999993" customHeight="1" x14ac:dyDescent="0.25">
      <c r="A16" s="298"/>
      <c r="B16" s="298"/>
      <c r="C16" s="299"/>
      <c r="D16" s="299"/>
      <c r="E16" s="299"/>
      <c r="F16" s="299"/>
      <c r="G16" s="299"/>
      <c r="H16" s="299"/>
      <c r="I16" s="290"/>
      <c r="J16" s="299"/>
      <c r="K16" s="299"/>
      <c r="L16" s="299"/>
      <c r="M16" s="299"/>
      <c r="N16" s="299"/>
      <c r="O16" s="299"/>
      <c r="P16" s="299"/>
      <c r="Q16" s="300"/>
      <c r="R16" s="286"/>
      <c r="S16" s="441"/>
      <c r="T16" s="441"/>
    </row>
    <row r="17" spans="1:20" ht="15" customHeight="1" x14ac:dyDescent="0.25">
      <c r="A17" s="301" t="s">
        <v>129</v>
      </c>
      <c r="B17" s="298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300"/>
      <c r="R17" s="286"/>
      <c r="S17" s="441"/>
      <c r="T17" s="441"/>
    </row>
    <row r="18" spans="1:20" ht="18" x14ac:dyDescent="0.25">
      <c r="A18" s="301" t="s">
        <v>130</v>
      </c>
      <c r="B18" s="298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300"/>
      <c r="R18" s="286"/>
      <c r="S18" s="441"/>
      <c r="T18" s="441"/>
    </row>
    <row r="19" spans="1:20" ht="8.25" customHeight="1" x14ac:dyDescent="0.25">
      <c r="S19" s="441"/>
      <c r="T19" s="441"/>
    </row>
    <row r="20" spans="1:20" ht="15" customHeight="1" thickBot="1" x14ac:dyDescent="0.3">
      <c r="A20" s="303" t="s">
        <v>113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S20" s="441"/>
      <c r="T20" s="441"/>
    </row>
    <row r="21" spans="1:20" ht="18" customHeight="1" x14ac:dyDescent="0.25">
      <c r="B21" s="276"/>
      <c r="C21" s="487" t="str">
        <f>C5</f>
        <v>3T 2019</v>
      </c>
      <c r="D21" s="487"/>
      <c r="E21" s="487"/>
      <c r="F21" s="487"/>
      <c r="G21" s="487"/>
      <c r="H21" s="487"/>
      <c r="I21" s="277"/>
      <c r="J21" s="487" t="s">
        <v>207</v>
      </c>
      <c r="K21" s="487"/>
      <c r="L21" s="487"/>
      <c r="M21" s="487"/>
      <c r="N21" s="487"/>
      <c r="O21" s="357"/>
      <c r="P21" s="305"/>
      <c r="Q21" s="279" t="str">
        <f>+Q5</f>
        <v>A/A</v>
      </c>
      <c r="S21" s="441"/>
      <c r="T21" s="441"/>
    </row>
    <row r="22" spans="1:20" ht="18" customHeight="1" x14ac:dyDescent="0.25">
      <c r="A22" s="280"/>
      <c r="B22" s="281"/>
      <c r="C22" s="282" t="str">
        <f>C6</f>
        <v>Refrescos</v>
      </c>
      <c r="D22" s="488" t="s">
        <v>114</v>
      </c>
      <c r="E22" s="488"/>
      <c r="F22" s="488"/>
      <c r="G22" s="282" t="s">
        <v>93</v>
      </c>
      <c r="H22" s="282" t="s">
        <v>86</v>
      </c>
      <c r="I22" s="283"/>
      <c r="J22" s="282" t="str">
        <f>C22</f>
        <v>Refrescos</v>
      </c>
      <c r="K22" s="488" t="s">
        <v>114</v>
      </c>
      <c r="L22" s="488"/>
      <c r="M22" s="282" t="str">
        <f>G22</f>
        <v>Otros</v>
      </c>
      <c r="N22" s="284"/>
      <c r="O22" s="282" t="s">
        <v>86</v>
      </c>
      <c r="P22" s="284"/>
      <c r="Q22" s="285" t="s">
        <v>67</v>
      </c>
      <c r="R22" s="286"/>
      <c r="S22" s="441"/>
      <c r="T22" s="441"/>
    </row>
    <row r="23" spans="1:20" ht="18" customHeight="1" x14ac:dyDescent="0.25">
      <c r="A23" s="287" t="s">
        <v>70</v>
      </c>
      <c r="B23" s="281"/>
      <c r="C23" s="288">
        <v>2060.9905182924713</v>
      </c>
      <c r="D23" s="483">
        <v>150.63227010888997</v>
      </c>
      <c r="E23" s="483"/>
      <c r="F23" s="483"/>
      <c r="G23" s="288">
        <v>249.24173361866502</v>
      </c>
      <c r="H23" s="289">
        <f t="shared" ref="H23" si="2">+SUM(C23:G23)</f>
        <v>2460.864522020026</v>
      </c>
      <c r="I23" s="290"/>
      <c r="J23" s="288">
        <v>2042.4047552952766</v>
      </c>
      <c r="K23" s="480">
        <v>192.59304395035898</v>
      </c>
      <c r="L23" s="480"/>
      <c r="M23" s="288">
        <v>242.16657058728094</v>
      </c>
      <c r="N23" s="288"/>
      <c r="O23" s="289">
        <f t="shared" ref="O23:O30" si="3">+SUM(J23:M23)</f>
        <v>2477.1643698329167</v>
      </c>
      <c r="P23" s="291"/>
      <c r="Q23" s="291">
        <v>-6.5800428955750112E-3</v>
      </c>
      <c r="R23" s="286"/>
      <c r="S23" s="441"/>
      <c r="T23" s="441"/>
    </row>
    <row r="24" spans="1:20" s="306" customFormat="1" ht="18" customHeight="1" x14ac:dyDescent="0.25">
      <c r="A24" s="287" t="s">
        <v>91</v>
      </c>
      <c r="B24" s="281"/>
      <c r="C24" s="288">
        <v>404.07628873319749</v>
      </c>
      <c r="D24" s="483">
        <v>22.686387250787487</v>
      </c>
      <c r="E24" s="483"/>
      <c r="F24" s="483"/>
      <c r="G24" s="433">
        <v>58.680099510536834</v>
      </c>
      <c r="H24" s="289">
        <f t="shared" ref="H24:H31" si="4">+SUM(C24:G24)</f>
        <v>485.44277549452181</v>
      </c>
      <c r="I24" s="290"/>
      <c r="J24" s="433">
        <v>393.04791172824429</v>
      </c>
      <c r="K24" s="489">
        <v>20.908758003121999</v>
      </c>
      <c r="L24" s="489"/>
      <c r="M24" s="433">
        <v>62.690139407269996</v>
      </c>
      <c r="N24" s="288"/>
      <c r="O24" s="289">
        <f t="shared" si="3"/>
        <v>476.64680913863629</v>
      </c>
      <c r="P24" s="291"/>
      <c r="Q24" s="291">
        <v>1.8453845042581962E-2</v>
      </c>
      <c r="R24" s="292"/>
      <c r="S24" s="441"/>
      <c r="T24" s="441"/>
    </row>
    <row r="25" spans="1:20" ht="18" customHeight="1" x14ac:dyDescent="0.25">
      <c r="A25" s="422" t="s">
        <v>5</v>
      </c>
      <c r="B25" s="281"/>
      <c r="C25" s="423">
        <v>2465.0668070256688</v>
      </c>
      <c r="D25" s="484">
        <v>173.31865735967745</v>
      </c>
      <c r="E25" s="484"/>
      <c r="F25" s="484"/>
      <c r="G25" s="436">
        <v>307.92183312920184</v>
      </c>
      <c r="H25" s="424">
        <f t="shared" si="4"/>
        <v>2946.3072975145483</v>
      </c>
      <c r="I25" s="290"/>
      <c r="J25" s="436">
        <v>2435.4526670235209</v>
      </c>
      <c r="K25" s="481">
        <v>213.50180195348096</v>
      </c>
      <c r="L25" s="481"/>
      <c r="M25" s="436">
        <v>304.85670999455095</v>
      </c>
      <c r="N25" s="436"/>
      <c r="O25" s="424">
        <f t="shared" si="3"/>
        <v>2953.8111789715526</v>
      </c>
      <c r="P25" s="291"/>
      <c r="Q25" s="425">
        <v>-2.5404066144867343E-3</v>
      </c>
      <c r="R25" s="286"/>
      <c r="S25" s="442"/>
      <c r="T25" s="442"/>
    </row>
    <row r="26" spans="1:20" ht="18" customHeight="1" x14ac:dyDescent="0.25">
      <c r="A26" s="287" t="s">
        <v>71</v>
      </c>
      <c r="B26" s="293"/>
      <c r="C26" s="288">
        <v>385.68967153639505</v>
      </c>
      <c r="D26" s="483">
        <v>87.207830508815007</v>
      </c>
      <c r="E26" s="483"/>
      <c r="F26" s="483"/>
      <c r="G26" s="433">
        <v>43.433701100238004</v>
      </c>
      <c r="H26" s="289">
        <f t="shared" si="4"/>
        <v>516.33120314544806</v>
      </c>
      <c r="I26" s="290"/>
      <c r="J26" s="433">
        <v>384.86241773707457</v>
      </c>
      <c r="K26" s="480">
        <v>95.294399715825421</v>
      </c>
      <c r="L26" s="480"/>
      <c r="M26" s="433">
        <v>46.769536023453419</v>
      </c>
      <c r="N26" s="288"/>
      <c r="O26" s="289">
        <f t="shared" si="3"/>
        <v>526.92635347635337</v>
      </c>
      <c r="P26" s="291"/>
      <c r="Q26" s="291">
        <v>-2.010745953586246E-2</v>
      </c>
      <c r="R26" s="286"/>
      <c r="S26" s="441"/>
      <c r="T26" s="441"/>
    </row>
    <row r="27" spans="1:20" ht="18" customHeight="1" x14ac:dyDescent="0.25">
      <c r="A27" s="432" t="s">
        <v>156</v>
      </c>
      <c r="B27" s="293"/>
      <c r="C27" s="288">
        <v>1114.0936041410002</v>
      </c>
      <c r="D27" s="483">
        <v>100.55852374600003</v>
      </c>
      <c r="E27" s="483"/>
      <c r="F27" s="483"/>
      <c r="G27" s="433">
        <v>126.56774322599992</v>
      </c>
      <c r="H27" s="289">
        <f t="shared" si="4"/>
        <v>1341.2198711130002</v>
      </c>
      <c r="I27" s="290"/>
      <c r="J27" s="433">
        <v>1019.22601377</v>
      </c>
      <c r="K27" s="480">
        <v>89.528929886</v>
      </c>
      <c r="L27" s="480"/>
      <c r="M27" s="433">
        <v>114.64298688100004</v>
      </c>
      <c r="N27" s="288"/>
      <c r="O27" s="289">
        <f t="shared" si="3"/>
        <v>1223.3979305370001</v>
      </c>
      <c r="P27" s="291"/>
      <c r="Q27" s="291">
        <v>9.6307127578908913E-2</v>
      </c>
      <c r="R27" s="286"/>
      <c r="S27" s="441"/>
      <c r="T27" s="441"/>
    </row>
    <row r="28" spans="1:20" ht="18" customHeight="1" x14ac:dyDescent="0.25">
      <c r="A28" s="287" t="s">
        <v>73</v>
      </c>
      <c r="B28" s="293"/>
      <c r="C28" s="288">
        <v>150.18621100000001</v>
      </c>
      <c r="D28" s="483">
        <v>20.283816000000002</v>
      </c>
      <c r="E28" s="483"/>
      <c r="F28" s="483"/>
      <c r="G28" s="433">
        <v>16.212947</v>
      </c>
      <c r="H28" s="289">
        <f t="shared" si="4"/>
        <v>186.682974</v>
      </c>
      <c r="I28" s="290"/>
      <c r="J28" s="433">
        <v>180.59638699999999</v>
      </c>
      <c r="K28" s="480">
        <v>21.920638999999998</v>
      </c>
      <c r="L28" s="480"/>
      <c r="M28" s="433">
        <v>18.836829999999999</v>
      </c>
      <c r="N28" s="288"/>
      <c r="O28" s="289">
        <f t="shared" si="3"/>
        <v>221.35385599999998</v>
      </c>
      <c r="P28" s="291"/>
      <c r="Q28" s="291">
        <v>-0.15663102792300121</v>
      </c>
      <c r="R28" s="286"/>
      <c r="S28" s="441"/>
      <c r="T28" s="441"/>
    </row>
    <row r="29" spans="1:20" ht="18" customHeight="1" x14ac:dyDescent="0.25">
      <c r="A29" s="287" t="s">
        <v>78</v>
      </c>
      <c r="B29" s="293"/>
      <c r="C29" s="288">
        <v>43.248759315194519</v>
      </c>
      <c r="D29" s="483">
        <v>3.0401327690952771</v>
      </c>
      <c r="E29" s="483"/>
      <c r="F29" s="483"/>
      <c r="G29" s="433">
        <v>0.92529142571020173</v>
      </c>
      <c r="H29" s="289">
        <f t="shared" si="4"/>
        <v>47.214183509999998</v>
      </c>
      <c r="I29" s="290"/>
      <c r="J29" s="433">
        <v>44.334579264343667</v>
      </c>
      <c r="K29" s="480">
        <v>2.7224641921027239</v>
      </c>
      <c r="L29" s="480"/>
      <c r="M29" s="433">
        <v>0.55685606539030541</v>
      </c>
      <c r="N29" s="288"/>
      <c r="O29" s="289">
        <f t="shared" si="3"/>
        <v>47.6138995218367</v>
      </c>
      <c r="P29" s="290"/>
      <c r="Q29" s="291">
        <v>-8.3949438262955756E-3</v>
      </c>
      <c r="R29" s="286"/>
      <c r="S29" s="441"/>
      <c r="T29" s="441"/>
    </row>
    <row r="30" spans="1:20" ht="18" customHeight="1" x14ac:dyDescent="0.25">
      <c r="A30" s="422" t="s">
        <v>6</v>
      </c>
      <c r="B30" s="281"/>
      <c r="C30" s="423">
        <v>1693.2182459925898</v>
      </c>
      <c r="D30" s="484">
        <v>211.09030302391031</v>
      </c>
      <c r="E30" s="484"/>
      <c r="F30" s="484"/>
      <c r="G30" s="436">
        <v>187.13968275194816</v>
      </c>
      <c r="H30" s="424">
        <f t="shared" si="4"/>
        <v>2091.4482317684483</v>
      </c>
      <c r="I30" s="290"/>
      <c r="J30" s="436">
        <v>1629.0193977714184</v>
      </c>
      <c r="K30" s="481">
        <v>209.46643279392816</v>
      </c>
      <c r="L30" s="481"/>
      <c r="M30" s="436">
        <v>180.80620896984374</v>
      </c>
      <c r="N30" s="436"/>
      <c r="O30" s="424">
        <f t="shared" si="3"/>
        <v>2019.2920395351903</v>
      </c>
      <c r="P30" s="290"/>
      <c r="Q30" s="425">
        <v>3.5733410928449505E-2</v>
      </c>
      <c r="R30" s="286"/>
    </row>
    <row r="31" spans="1:20" ht="18" customHeight="1" thickBot="1" x14ac:dyDescent="0.3">
      <c r="A31" s="294" t="str">
        <f t="shared" ref="A31" si="5">+A15</f>
        <v>TOTAL</v>
      </c>
      <c r="B31" s="294"/>
      <c r="C31" s="296">
        <v>4158.2850530182586</v>
      </c>
      <c r="D31" s="482">
        <v>384.40896038358778</v>
      </c>
      <c r="E31" s="482"/>
      <c r="F31" s="482"/>
      <c r="G31" s="296">
        <v>495.06151588115</v>
      </c>
      <c r="H31" s="296">
        <f t="shared" si="4"/>
        <v>5037.7555292829957</v>
      </c>
      <c r="I31" s="290"/>
      <c r="J31" s="296">
        <v>4064.4720647949393</v>
      </c>
      <c r="K31" s="482">
        <v>422.96823474740916</v>
      </c>
      <c r="L31" s="482"/>
      <c r="M31" s="296">
        <v>485.66291896439469</v>
      </c>
      <c r="N31" s="296"/>
      <c r="O31" s="296">
        <f>+O30+O25</f>
        <v>4973.1032185067434</v>
      </c>
      <c r="P31" s="290"/>
      <c r="Q31" s="297">
        <v>1.3000395916911156E-2</v>
      </c>
      <c r="R31" s="286"/>
    </row>
    <row r="32" spans="1:20" ht="11.1" customHeight="1" x14ac:dyDescent="0.25">
      <c r="K32" s="483"/>
      <c r="L32" s="483"/>
      <c r="P32" s="307"/>
    </row>
    <row r="33" spans="1:17" ht="15" customHeight="1" thickBot="1" x14ac:dyDescent="0.3">
      <c r="A33" s="303" t="s">
        <v>90</v>
      </c>
      <c r="B33" s="303"/>
      <c r="C33" s="303"/>
      <c r="D33" s="303"/>
      <c r="E33" s="308"/>
      <c r="F33" s="303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</row>
    <row r="34" spans="1:17" ht="18" x14ac:dyDescent="0.25">
      <c r="A34" s="449" t="s">
        <v>9</v>
      </c>
      <c r="C34" s="310" t="s">
        <v>176</v>
      </c>
      <c r="D34" s="310" t="s">
        <v>207</v>
      </c>
      <c r="E34" s="440"/>
      <c r="F34" s="310" t="s">
        <v>67</v>
      </c>
    </row>
    <row r="35" spans="1:17" ht="18" customHeight="1" x14ac:dyDescent="0.25">
      <c r="A35" s="311" t="s">
        <v>70</v>
      </c>
      <c r="B35" s="22"/>
      <c r="C35" s="312">
        <v>23701.783478810001</v>
      </c>
      <c r="D35" s="312">
        <v>21909.129860229998</v>
      </c>
      <c r="F35" s="313">
        <f t="shared" ref="F35:F41" si="6">+C35/D35-1</f>
        <v>8.1822218865664542E-2</v>
      </c>
    </row>
    <row r="36" spans="1:17" ht="18" customHeight="1" x14ac:dyDescent="0.25">
      <c r="A36" s="311" t="s">
        <v>91</v>
      </c>
      <c r="B36" s="22"/>
      <c r="C36" s="312">
        <v>4463.7519618350998</v>
      </c>
      <c r="D36" s="312">
        <v>4159.7321472161329</v>
      </c>
      <c r="F36" s="313">
        <f t="shared" si="6"/>
        <v>7.3086392070323525E-2</v>
      </c>
    </row>
    <row r="37" spans="1:17" ht="18" customHeight="1" x14ac:dyDescent="0.25">
      <c r="A37" s="426" t="s">
        <v>5</v>
      </c>
      <c r="B37" s="22"/>
      <c r="C37" s="427">
        <v>28165.535440645101</v>
      </c>
      <c r="D37" s="427">
        <v>26068.862007446129</v>
      </c>
      <c r="E37" s="439"/>
      <c r="F37" s="428">
        <f t="shared" si="6"/>
        <v>8.0428268506699485E-2</v>
      </c>
    </row>
    <row r="38" spans="1:17" ht="18" customHeight="1" x14ac:dyDescent="0.25">
      <c r="A38" s="311" t="s">
        <v>71</v>
      </c>
      <c r="B38" s="22"/>
      <c r="C38" s="312">
        <v>3478.9307147126847</v>
      </c>
      <c r="D38" s="312">
        <v>3697.0003230491448</v>
      </c>
      <c r="F38" s="313">
        <f t="shared" si="6"/>
        <v>-5.8985552956783205E-2</v>
      </c>
    </row>
    <row r="39" spans="1:17" ht="18" customHeight="1" x14ac:dyDescent="0.25">
      <c r="A39" s="311" t="s">
        <v>149</v>
      </c>
      <c r="B39" s="22"/>
      <c r="C39" s="312">
        <v>14808.280430393641</v>
      </c>
      <c r="D39" s="312">
        <v>11923.508015985732</v>
      </c>
      <c r="F39" s="313">
        <f t="shared" si="6"/>
        <v>0.24193990648895625</v>
      </c>
    </row>
    <row r="40" spans="1:17" ht="18" customHeight="1" x14ac:dyDescent="0.25">
      <c r="A40" s="311" t="s">
        <v>73</v>
      </c>
      <c r="B40" s="22"/>
      <c r="C40" s="312">
        <v>1483.9577877737829</v>
      </c>
      <c r="D40" s="312">
        <v>1671.0624406870766</v>
      </c>
      <c r="F40" s="313">
        <f t="shared" si="6"/>
        <v>-0.11196748150019065</v>
      </c>
    </row>
    <row r="41" spans="1:17" ht="18" customHeight="1" x14ac:dyDescent="0.25">
      <c r="A41" s="311" t="s">
        <v>78</v>
      </c>
      <c r="B41" s="22"/>
      <c r="C41" s="312">
        <v>761.84776964174171</v>
      </c>
      <c r="D41" s="312">
        <v>787.67038021872304</v>
      </c>
      <c r="F41" s="313">
        <f t="shared" si="6"/>
        <v>-3.2783523699102202E-2</v>
      </c>
    </row>
    <row r="42" spans="1:17" ht="18" customHeight="1" x14ac:dyDescent="0.25">
      <c r="A42" s="426" t="s">
        <v>6</v>
      </c>
      <c r="B42" s="22"/>
      <c r="C42" s="427">
        <v>20533.016702521851</v>
      </c>
      <c r="D42" s="427">
        <v>18079.241159940677</v>
      </c>
      <c r="E42" s="439"/>
      <c r="F42" s="428">
        <f>+C42/D42-1</f>
        <v>0.1357233702937799</v>
      </c>
    </row>
    <row r="43" spans="1:17" ht="18" customHeight="1" thickBot="1" x14ac:dyDescent="0.3">
      <c r="A43" s="294" t="str">
        <f>A31</f>
        <v>TOTAL</v>
      </c>
      <c r="B43" s="294"/>
      <c r="C43" s="314">
        <v>48698.552143166948</v>
      </c>
      <c r="D43" s="314">
        <v>44148.103167386806</v>
      </c>
      <c r="E43" s="315"/>
      <c r="F43" s="315">
        <f>+C43/D43-1</f>
        <v>0.1030723553065731</v>
      </c>
      <c r="G43" s="299"/>
    </row>
    <row r="44" spans="1:17" ht="9.9499999999999993" customHeight="1" x14ac:dyDescent="0.25"/>
    <row r="45" spans="1:17" ht="15" customHeight="1" x14ac:dyDescent="0.25">
      <c r="A45" s="301" t="s">
        <v>209</v>
      </c>
    </row>
    <row r="46" spans="1:17" ht="15" customHeight="1" x14ac:dyDescent="0.25">
      <c r="A46" s="301" t="s">
        <v>210</v>
      </c>
    </row>
  </sheetData>
  <mergeCells count="28">
    <mergeCell ref="K32:L32"/>
    <mergeCell ref="A1:Q1"/>
    <mergeCell ref="A2:Q2"/>
    <mergeCell ref="A4:Q4"/>
    <mergeCell ref="C5:H5"/>
    <mergeCell ref="J5:O5"/>
    <mergeCell ref="C21:H21"/>
    <mergeCell ref="J21:N21"/>
    <mergeCell ref="D22:F22"/>
    <mergeCell ref="D23:F23"/>
    <mergeCell ref="D24:F24"/>
    <mergeCell ref="D26:F26"/>
    <mergeCell ref="D27:F27"/>
    <mergeCell ref="K22:L22"/>
    <mergeCell ref="K23:L23"/>
    <mergeCell ref="K24:L24"/>
    <mergeCell ref="K26:L26"/>
    <mergeCell ref="K27:L27"/>
    <mergeCell ref="K25:L25"/>
    <mergeCell ref="D31:F31"/>
    <mergeCell ref="K31:L31"/>
    <mergeCell ref="D28:F28"/>
    <mergeCell ref="D29:F29"/>
    <mergeCell ref="D25:F25"/>
    <mergeCell ref="D30:F30"/>
    <mergeCell ref="K28:L28"/>
    <mergeCell ref="K30:L30"/>
    <mergeCell ref="K29:L2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workbookViewId="0">
      <selection activeCell="F7" sqref="F7"/>
    </sheetView>
  </sheetViews>
  <sheetFormatPr baseColWidth="10" defaultColWidth="9.85546875" defaultRowHeight="11.1" customHeight="1" x14ac:dyDescent="0.25"/>
  <cols>
    <col min="1" max="1" width="32.42578125" style="275" customWidth="1"/>
    <col min="2" max="2" width="1.7109375" style="302" customWidth="1"/>
    <col min="3" max="3" width="11.28515625" style="276" customWidth="1"/>
    <col min="4" max="4" width="13.140625" style="276" customWidth="1"/>
    <col min="5" max="5" width="1.5703125" style="276" customWidth="1"/>
    <col min="6" max="6" width="12.42578125" style="276" customWidth="1"/>
    <col min="7" max="8" width="11.28515625" style="276" customWidth="1"/>
    <col min="9" max="9" width="2.7109375" style="276" customWidth="1"/>
    <col min="10" max="11" width="11.28515625" style="276" customWidth="1"/>
    <col min="12" max="12" width="12.42578125" style="302" customWidth="1"/>
    <col min="13" max="13" width="8.140625" style="302" customWidth="1"/>
    <col min="14" max="14" width="1.85546875" style="302" customWidth="1"/>
    <col min="15" max="15" width="11.28515625" style="302" customWidth="1"/>
    <col min="16" max="16" width="2.5703125" style="302" customWidth="1"/>
    <col min="17" max="17" width="10.5703125" style="302" customWidth="1"/>
    <col min="18" max="16384" width="9.85546875" style="23"/>
  </cols>
  <sheetData>
    <row r="1" spans="1:25" ht="15" customHeight="1" x14ac:dyDescent="0.25">
      <c r="A1" s="464" t="s">
        <v>11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25" ht="15" customHeight="1" x14ac:dyDescent="0.25">
      <c r="A2" s="464" t="s">
        <v>157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41"/>
      <c r="S2" s="441"/>
      <c r="T2" s="441"/>
      <c r="U2" s="441"/>
      <c r="V2" s="441"/>
      <c r="W2" s="441"/>
      <c r="X2" s="441"/>
      <c r="Y2" s="441"/>
    </row>
    <row r="3" spans="1:25" ht="10.5" customHeight="1" x14ac:dyDescent="0.25">
      <c r="A3" s="270"/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273"/>
      <c r="N3" s="273"/>
      <c r="O3" s="273"/>
      <c r="P3" s="273"/>
      <c r="Q3" s="274"/>
      <c r="R3" s="441"/>
      <c r="S3" s="441"/>
      <c r="T3" s="441"/>
      <c r="U3" s="441"/>
      <c r="V3" s="441"/>
      <c r="W3" s="441"/>
      <c r="X3" s="441"/>
      <c r="Y3" s="441"/>
    </row>
    <row r="4" spans="1:25" ht="15" customHeight="1" thickBot="1" x14ac:dyDescent="0.3">
      <c r="A4" s="485" t="s">
        <v>112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6"/>
      <c r="Q4" s="485"/>
      <c r="R4" s="441"/>
      <c r="S4" s="441"/>
      <c r="T4" s="441"/>
      <c r="U4" s="441"/>
      <c r="V4" s="441"/>
      <c r="W4" s="441"/>
      <c r="X4" s="441"/>
      <c r="Y4" s="441"/>
    </row>
    <row r="5" spans="1:25" ht="18" customHeight="1" x14ac:dyDescent="0.25">
      <c r="B5" s="276"/>
      <c r="C5" s="487" t="s">
        <v>158</v>
      </c>
      <c r="D5" s="487"/>
      <c r="E5" s="487"/>
      <c r="F5" s="487"/>
      <c r="G5" s="487"/>
      <c r="H5" s="487"/>
      <c r="I5" s="277"/>
      <c r="J5" s="487" t="s">
        <v>159</v>
      </c>
      <c r="K5" s="487"/>
      <c r="L5" s="487"/>
      <c r="M5" s="487"/>
      <c r="N5" s="487"/>
      <c r="O5" s="487"/>
      <c r="P5" s="278"/>
      <c r="Q5" s="279" t="s">
        <v>89</v>
      </c>
      <c r="R5" s="441"/>
      <c r="S5" s="441"/>
      <c r="T5" s="441"/>
      <c r="U5" s="441"/>
      <c r="V5" s="441"/>
      <c r="W5" s="441"/>
      <c r="X5" s="441"/>
      <c r="Y5" s="441"/>
    </row>
    <row r="6" spans="1:25" ht="18" customHeight="1" x14ac:dyDescent="0.25">
      <c r="A6" s="280"/>
      <c r="B6" s="281"/>
      <c r="C6" s="282" t="s">
        <v>92</v>
      </c>
      <c r="D6" s="282" t="s">
        <v>127</v>
      </c>
      <c r="E6" s="282"/>
      <c r="F6" s="282" t="s">
        <v>128</v>
      </c>
      <c r="G6" s="282" t="s">
        <v>93</v>
      </c>
      <c r="H6" s="282" t="s">
        <v>86</v>
      </c>
      <c r="I6" s="283"/>
      <c r="J6" s="282" t="str">
        <f>C6</f>
        <v>Refrescos</v>
      </c>
      <c r="K6" s="282" t="s">
        <v>127</v>
      </c>
      <c r="L6" s="282" t="s">
        <v>128</v>
      </c>
      <c r="M6" s="282" t="str">
        <f>G6</f>
        <v>Otros</v>
      </c>
      <c r="N6" s="282"/>
      <c r="O6" s="282" t="s">
        <v>86</v>
      </c>
      <c r="P6" s="284"/>
      <c r="Q6" s="435" t="s">
        <v>67</v>
      </c>
      <c r="R6" s="441"/>
      <c r="S6" s="441"/>
      <c r="T6" s="441"/>
      <c r="U6" s="441"/>
      <c r="V6" s="441"/>
      <c r="W6" s="441"/>
      <c r="X6" s="441"/>
      <c r="Y6" s="441"/>
    </row>
    <row r="7" spans="1:25" ht="18" customHeight="1" x14ac:dyDescent="0.25">
      <c r="A7" s="287" t="s">
        <v>70</v>
      </c>
      <c r="B7" s="281"/>
      <c r="C7" s="433">
        <v>1013.4177029916962</v>
      </c>
      <c r="D7" s="445">
        <v>73.510030356561003</v>
      </c>
      <c r="E7" s="23"/>
      <c r="F7" s="445">
        <v>216.46156842269596</v>
      </c>
      <c r="G7" s="445">
        <v>90.246511323762945</v>
      </c>
      <c r="H7" s="289">
        <f t="shared" ref="H7:H15" si="0">+SUM(C7:G7)</f>
        <v>1393.635813094716</v>
      </c>
      <c r="I7" s="290"/>
      <c r="J7" s="433">
        <v>1020.1220714003081</v>
      </c>
      <c r="K7" s="445">
        <v>80.069412051926989</v>
      </c>
      <c r="L7" s="445">
        <v>214.84442604476604</v>
      </c>
      <c r="M7" s="445">
        <v>91.197378571866949</v>
      </c>
      <c r="N7" s="433"/>
      <c r="O7" s="289">
        <f t="shared" ref="O7:O12" si="1">+SUM(J7:M7)</f>
        <v>1406.2332880688682</v>
      </c>
      <c r="P7" s="433"/>
      <c r="Q7" s="291">
        <v>-8.9583108869879524E-3</v>
      </c>
      <c r="R7" s="441"/>
      <c r="S7" s="441"/>
      <c r="T7" s="441"/>
      <c r="U7" s="441"/>
      <c r="V7" s="441"/>
      <c r="W7" s="441"/>
      <c r="X7" s="441"/>
      <c r="Y7" s="441"/>
    </row>
    <row r="8" spans="1:25" ht="18" customHeight="1" x14ac:dyDescent="0.25">
      <c r="A8" s="287" t="s">
        <v>91</v>
      </c>
      <c r="B8" s="281"/>
      <c r="C8" s="433">
        <v>149.65771934240681</v>
      </c>
      <c r="D8" s="445">
        <v>9.0700255412920026</v>
      </c>
      <c r="E8" s="23"/>
      <c r="F8" s="445">
        <v>0.46338303020000005</v>
      </c>
      <c r="G8" s="445">
        <v>15.572731103301985</v>
      </c>
      <c r="H8" s="289">
        <f t="shared" si="0"/>
        <v>174.76385901720079</v>
      </c>
      <c r="I8" s="290"/>
      <c r="J8" s="433">
        <v>130.75076254514775</v>
      </c>
      <c r="K8" s="445">
        <v>8.2840595150378693</v>
      </c>
      <c r="L8" s="445">
        <v>0.47699753519999999</v>
      </c>
      <c r="M8" s="445">
        <v>15.488865492846067</v>
      </c>
      <c r="N8" s="433"/>
      <c r="O8" s="289">
        <f t="shared" si="1"/>
        <v>155.00068508823171</v>
      </c>
      <c r="P8" s="433"/>
      <c r="Q8" s="291">
        <v>0.12750378437178655</v>
      </c>
      <c r="R8" s="441"/>
      <c r="S8" s="441"/>
      <c r="T8" s="441"/>
      <c r="U8" s="441"/>
      <c r="V8" s="441"/>
      <c r="W8" s="441"/>
      <c r="X8" s="441"/>
      <c r="Y8" s="441"/>
    </row>
    <row r="9" spans="1:25" ht="18" customHeight="1" x14ac:dyDescent="0.25">
      <c r="A9" s="422" t="s">
        <v>5</v>
      </c>
      <c r="B9" s="281"/>
      <c r="C9" s="436">
        <v>1163.075422334103</v>
      </c>
      <c r="D9" s="447">
        <v>82.580055897853001</v>
      </c>
      <c r="E9" s="443"/>
      <c r="F9" s="447">
        <v>216.92495145289595</v>
      </c>
      <c r="G9" s="447">
        <v>105.81924242706494</v>
      </c>
      <c r="H9" s="424">
        <f t="shared" si="0"/>
        <v>1568.399672111917</v>
      </c>
      <c r="I9" s="290"/>
      <c r="J9" s="436">
        <v>1150.8728339454558</v>
      </c>
      <c r="K9" s="447">
        <v>88.353471566964856</v>
      </c>
      <c r="L9" s="447">
        <v>215.32142357996605</v>
      </c>
      <c r="M9" s="447">
        <v>106.68624406471301</v>
      </c>
      <c r="N9" s="436"/>
      <c r="O9" s="424">
        <f t="shared" si="1"/>
        <v>1561.2339731570996</v>
      </c>
      <c r="P9" s="433"/>
      <c r="Q9" s="425">
        <v>4.589766222116598E-3</v>
      </c>
      <c r="R9" s="441"/>
      <c r="S9" s="441"/>
      <c r="T9" s="441"/>
      <c r="U9" s="441"/>
      <c r="V9" s="441"/>
      <c r="W9" s="441"/>
      <c r="X9" s="441"/>
      <c r="Y9" s="441"/>
    </row>
    <row r="10" spans="1:25" ht="18" customHeight="1" x14ac:dyDescent="0.25">
      <c r="A10" s="287" t="s">
        <v>71</v>
      </c>
      <c r="B10" s="293"/>
      <c r="C10" s="433">
        <v>147.66242881322268</v>
      </c>
      <c r="D10" s="445">
        <v>18.719553897572105</v>
      </c>
      <c r="E10" s="23"/>
      <c r="F10" s="445">
        <v>14.364541596866362</v>
      </c>
      <c r="G10" s="445">
        <v>10.676737276284513</v>
      </c>
      <c r="H10" s="289">
        <f t="shared" si="0"/>
        <v>191.42326158394565</v>
      </c>
      <c r="I10" s="290"/>
      <c r="J10" s="433">
        <v>150.99896873628495</v>
      </c>
      <c r="K10" s="445">
        <v>19.41566973353903</v>
      </c>
      <c r="L10" s="445">
        <v>14.860925065374049</v>
      </c>
      <c r="M10" s="445">
        <v>12.670087666547911</v>
      </c>
      <c r="N10" s="433"/>
      <c r="O10" s="289">
        <f t="shared" si="1"/>
        <v>197.94565120174596</v>
      </c>
      <c r="P10" s="433"/>
      <c r="Q10" s="291">
        <v>-3.2950406226165074E-2</v>
      </c>
      <c r="R10" s="441"/>
      <c r="S10" s="441"/>
      <c r="T10" s="441"/>
      <c r="U10" s="441"/>
      <c r="V10" s="441"/>
      <c r="W10" s="441"/>
      <c r="X10" s="441"/>
      <c r="Y10" s="441"/>
    </row>
    <row r="11" spans="1:25" ht="18" customHeight="1" x14ac:dyDescent="0.25">
      <c r="A11" s="432" t="s">
        <v>156</v>
      </c>
      <c r="B11" s="293"/>
      <c r="C11" s="433">
        <v>513.38629235000906</v>
      </c>
      <c r="D11" s="445">
        <v>35.741614039999796</v>
      </c>
      <c r="E11" s="23"/>
      <c r="F11" s="445">
        <v>5.7478077639999903</v>
      </c>
      <c r="G11" s="445">
        <v>36.032407879997763</v>
      </c>
      <c r="H11" s="289">
        <f t="shared" si="0"/>
        <v>590.90812203400662</v>
      </c>
      <c r="I11" s="290"/>
      <c r="J11" s="433">
        <v>481.6713198200103</v>
      </c>
      <c r="K11" s="445">
        <v>31.648600189999758</v>
      </c>
      <c r="L11" s="445">
        <v>5.2442693049999898</v>
      </c>
      <c r="M11" s="445">
        <v>31.922670629999438</v>
      </c>
      <c r="N11" s="433"/>
      <c r="O11" s="289">
        <f t="shared" si="1"/>
        <v>550.48685994500943</v>
      </c>
      <c r="P11" s="433"/>
      <c r="Q11" s="291">
        <v>7.3428205158312165E-2</v>
      </c>
      <c r="R11" s="441"/>
      <c r="S11" s="441"/>
      <c r="T11" s="441"/>
      <c r="U11" s="441"/>
      <c r="V11" s="441"/>
      <c r="W11" s="441"/>
      <c r="X11" s="441"/>
      <c r="Y11" s="441"/>
    </row>
    <row r="12" spans="1:25" ht="18" customHeight="1" x14ac:dyDescent="0.25">
      <c r="A12" s="287" t="s">
        <v>73</v>
      </c>
      <c r="B12" s="293"/>
      <c r="C12" s="433">
        <v>79.595575694491444</v>
      </c>
      <c r="D12" s="445">
        <v>10.116731285576545</v>
      </c>
      <c r="E12" s="23"/>
      <c r="F12" s="445">
        <v>2.8411339086000051</v>
      </c>
      <c r="G12" s="445">
        <v>6.7440258286601038</v>
      </c>
      <c r="H12" s="289">
        <f t="shared" si="0"/>
        <v>99.297466717328092</v>
      </c>
      <c r="I12" s="290"/>
      <c r="J12" s="433">
        <v>105.86733695478793</v>
      </c>
      <c r="K12" s="445">
        <v>12.7866247971006</v>
      </c>
      <c r="L12" s="445">
        <v>3.3768478370400072</v>
      </c>
      <c r="M12" s="445">
        <v>9.0277968661332544</v>
      </c>
      <c r="N12" s="433"/>
      <c r="O12" s="289">
        <f t="shared" si="1"/>
        <v>131.05860645506178</v>
      </c>
      <c r="P12" s="433"/>
      <c r="Q12" s="291">
        <v>-0.24234302955620202</v>
      </c>
      <c r="R12" s="441"/>
      <c r="S12" s="441"/>
      <c r="T12" s="441"/>
      <c r="U12" s="441"/>
      <c r="V12" s="441"/>
      <c r="W12" s="441"/>
      <c r="X12" s="441"/>
      <c r="Y12" s="441"/>
    </row>
    <row r="13" spans="1:25" ht="18" customHeight="1" x14ac:dyDescent="0.25">
      <c r="A13" s="287" t="s">
        <v>78</v>
      </c>
      <c r="B13" s="293"/>
      <c r="C13" s="433">
        <v>26.700182543895863</v>
      </c>
      <c r="D13" s="445">
        <v>2.3258864068295106</v>
      </c>
      <c r="E13" s="23"/>
      <c r="F13" s="445" t="s">
        <v>87</v>
      </c>
      <c r="G13" s="445">
        <v>0.22798360124035344</v>
      </c>
      <c r="H13" s="289">
        <f t="shared" si="0"/>
        <v>29.254052551965728</v>
      </c>
      <c r="I13" s="290"/>
      <c r="J13" s="433">
        <v>8.7261957343671757</v>
      </c>
      <c r="K13" s="445">
        <v>0.60465445372851478</v>
      </c>
      <c r="L13" s="445" t="s">
        <v>87</v>
      </c>
      <c r="M13" s="445">
        <v>4.4319659641337002E-2</v>
      </c>
      <c r="N13" s="433"/>
      <c r="O13" s="289" t="s">
        <v>87</v>
      </c>
      <c r="P13" s="290"/>
      <c r="Q13" s="291">
        <v>2.1203757400754775</v>
      </c>
      <c r="R13" s="441"/>
      <c r="S13" s="441"/>
      <c r="T13" s="441"/>
      <c r="U13" s="441"/>
      <c r="V13" s="441"/>
      <c r="W13" s="441"/>
      <c r="X13" s="441"/>
      <c r="Y13" s="441"/>
    </row>
    <row r="14" spans="1:25" ht="18" customHeight="1" x14ac:dyDescent="0.25">
      <c r="A14" s="422" t="s">
        <v>6</v>
      </c>
      <c r="B14" s="281"/>
      <c r="C14" s="436">
        <v>767.34447940161897</v>
      </c>
      <c r="D14" s="447">
        <v>66.903785629977961</v>
      </c>
      <c r="E14" s="443"/>
      <c r="F14" s="447">
        <v>22.953483269466361</v>
      </c>
      <c r="G14" s="447">
        <v>53.681154586182735</v>
      </c>
      <c r="H14" s="424">
        <f t="shared" si="0"/>
        <v>910.88290288724602</v>
      </c>
      <c r="I14" s="290"/>
      <c r="J14" s="436">
        <v>747.26382124545023</v>
      </c>
      <c r="K14" s="447">
        <v>64.455549174367903</v>
      </c>
      <c r="L14" s="447">
        <v>23.482042207414047</v>
      </c>
      <c r="M14" s="447">
        <v>53.664874822321941</v>
      </c>
      <c r="N14" s="436"/>
      <c r="O14" s="424">
        <f>+SUM(J14:M14)</f>
        <v>888.86628744955408</v>
      </c>
      <c r="P14" s="290"/>
      <c r="Q14" s="425">
        <v>2.4769322167527363E-2</v>
      </c>
      <c r="R14" s="441"/>
      <c r="S14" s="441"/>
      <c r="T14" s="441"/>
      <c r="U14" s="441"/>
      <c r="V14" s="441"/>
      <c r="W14" s="441"/>
      <c r="X14" s="441"/>
      <c r="Y14" s="441"/>
    </row>
    <row r="15" spans="1:25" ht="18" customHeight="1" thickBot="1" x14ac:dyDescent="0.3">
      <c r="A15" s="294" t="s">
        <v>88</v>
      </c>
      <c r="B15" s="294"/>
      <c r="C15" s="437">
        <v>1930.4199017357219</v>
      </c>
      <c r="D15" s="446">
        <v>149.48384152783098</v>
      </c>
      <c r="E15" s="437"/>
      <c r="F15" s="446">
        <v>239.87843472236233</v>
      </c>
      <c r="G15" s="446">
        <v>159.50039701324766</v>
      </c>
      <c r="H15" s="437">
        <f t="shared" si="0"/>
        <v>2479.2825749991625</v>
      </c>
      <c r="I15" s="290"/>
      <c r="J15" s="437">
        <v>1898.1366551909059</v>
      </c>
      <c r="K15" s="446">
        <v>152.80902074133274</v>
      </c>
      <c r="L15" s="446">
        <v>238.80346578738011</v>
      </c>
      <c r="M15" s="446">
        <v>160.35111888703494</v>
      </c>
      <c r="N15" s="295"/>
      <c r="O15" s="437">
        <f>+SUM(J15:M15)</f>
        <v>2450.1002606066536</v>
      </c>
      <c r="P15" s="290"/>
      <c r="Q15" s="297">
        <v>1.1910661315257087E-2</v>
      </c>
      <c r="R15" s="441"/>
      <c r="S15" s="441"/>
      <c r="T15" s="441"/>
      <c r="U15" s="441"/>
      <c r="V15" s="441"/>
      <c r="W15" s="441"/>
      <c r="X15" s="441"/>
      <c r="Y15" s="441"/>
    </row>
    <row r="16" spans="1:25" ht="9.9499999999999993" customHeight="1" x14ac:dyDescent="0.25">
      <c r="A16" s="298"/>
      <c r="B16" s="298"/>
      <c r="C16" s="299"/>
      <c r="D16" s="299"/>
      <c r="E16" s="299"/>
      <c r="F16" s="299"/>
      <c r="G16" s="299"/>
      <c r="H16" s="299"/>
      <c r="I16" s="290"/>
      <c r="J16" s="299"/>
      <c r="K16" s="299"/>
      <c r="L16" s="299"/>
      <c r="M16" s="299"/>
      <c r="N16" s="299"/>
      <c r="O16" s="299"/>
      <c r="P16" s="299"/>
      <c r="Q16" s="300"/>
      <c r="R16" s="441"/>
      <c r="S16" s="441"/>
      <c r="T16" s="441"/>
      <c r="U16" s="441"/>
      <c r="V16" s="441"/>
      <c r="W16" s="441"/>
      <c r="X16" s="441"/>
      <c r="Y16" s="441"/>
    </row>
    <row r="17" spans="1:25" ht="15" customHeight="1" x14ac:dyDescent="0.25">
      <c r="A17" s="301" t="s">
        <v>129</v>
      </c>
      <c r="B17" s="298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300"/>
      <c r="R17" s="441"/>
      <c r="S17" s="441"/>
      <c r="T17" s="441"/>
      <c r="U17" s="441"/>
      <c r="V17" s="441"/>
      <c r="W17" s="441"/>
      <c r="X17" s="441"/>
      <c r="Y17" s="441"/>
    </row>
    <row r="18" spans="1:25" ht="18" x14ac:dyDescent="0.25">
      <c r="A18" s="301" t="s">
        <v>130</v>
      </c>
      <c r="B18" s="298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300"/>
      <c r="R18" s="441"/>
      <c r="S18" s="441"/>
      <c r="T18" s="441"/>
      <c r="U18" s="441"/>
      <c r="V18" s="441"/>
      <c r="W18" s="441"/>
      <c r="X18" s="441"/>
      <c r="Y18" s="441"/>
    </row>
    <row r="19" spans="1:25" ht="8.25" customHeight="1" x14ac:dyDescent="0.25">
      <c r="R19" s="441"/>
      <c r="S19" s="441"/>
      <c r="T19" s="441"/>
      <c r="U19" s="441"/>
      <c r="V19" s="441"/>
      <c r="W19" s="441"/>
      <c r="X19" s="441"/>
      <c r="Y19" s="441"/>
    </row>
    <row r="20" spans="1:25" ht="15" customHeight="1" thickBot="1" x14ac:dyDescent="0.3">
      <c r="A20" s="303" t="s">
        <v>113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441"/>
      <c r="S20" s="441"/>
      <c r="T20" s="441"/>
      <c r="U20" s="441"/>
      <c r="V20" s="441"/>
      <c r="W20" s="441"/>
      <c r="X20" s="441"/>
      <c r="Y20" s="441"/>
    </row>
    <row r="21" spans="1:25" ht="18" customHeight="1" x14ac:dyDescent="0.25">
      <c r="B21" s="276"/>
      <c r="C21" s="487" t="str">
        <f>C5</f>
        <v>ACUMULADO 2019</v>
      </c>
      <c r="D21" s="487"/>
      <c r="E21" s="487"/>
      <c r="F21" s="487"/>
      <c r="G21" s="487"/>
      <c r="H21" s="487"/>
      <c r="I21" s="277"/>
      <c r="J21" s="487" t="s">
        <v>159</v>
      </c>
      <c r="K21" s="487"/>
      <c r="L21" s="487"/>
      <c r="M21" s="487"/>
      <c r="N21" s="487"/>
      <c r="O21" s="434"/>
      <c r="P21" s="305"/>
      <c r="Q21" s="279" t="str">
        <f>+Q5</f>
        <v>A/A</v>
      </c>
      <c r="R21" s="441"/>
      <c r="S21" s="441"/>
      <c r="T21" s="441"/>
      <c r="U21" s="441"/>
      <c r="V21" s="441"/>
      <c r="W21" s="441"/>
      <c r="X21" s="441"/>
      <c r="Y21" s="441"/>
    </row>
    <row r="22" spans="1:25" ht="18" customHeight="1" x14ac:dyDescent="0.25">
      <c r="A22" s="280"/>
      <c r="B22" s="281"/>
      <c r="C22" s="282" t="str">
        <f>C6</f>
        <v>Refrescos</v>
      </c>
      <c r="D22" s="488" t="s">
        <v>114</v>
      </c>
      <c r="E22" s="488"/>
      <c r="F22" s="488"/>
      <c r="G22" s="282" t="s">
        <v>93</v>
      </c>
      <c r="H22" s="282" t="s">
        <v>86</v>
      </c>
      <c r="I22" s="283"/>
      <c r="J22" s="282" t="str">
        <f>C22</f>
        <v>Refrescos</v>
      </c>
      <c r="K22" s="488" t="s">
        <v>114</v>
      </c>
      <c r="L22" s="488"/>
      <c r="M22" s="282" t="str">
        <f>G22</f>
        <v>Otros</v>
      </c>
      <c r="N22" s="284"/>
      <c r="O22" s="282" t="s">
        <v>86</v>
      </c>
      <c r="P22" s="284"/>
      <c r="Q22" s="435" t="s">
        <v>67</v>
      </c>
      <c r="R22" s="441"/>
      <c r="S22" s="441"/>
      <c r="T22" s="441"/>
      <c r="U22" s="441"/>
      <c r="V22" s="441"/>
      <c r="W22" s="441"/>
      <c r="X22" s="441"/>
      <c r="Y22" s="441"/>
    </row>
    <row r="23" spans="1:25" ht="18" customHeight="1" x14ac:dyDescent="0.25">
      <c r="A23" s="287" t="s">
        <v>70</v>
      </c>
      <c r="B23" s="281"/>
      <c r="C23" s="433">
        <v>6001.1036488061382</v>
      </c>
      <c r="D23" s="483">
        <v>544.44050738073997</v>
      </c>
      <c r="E23" s="483"/>
      <c r="F23" s="483"/>
      <c r="G23" s="433">
        <v>698.26496626413189</v>
      </c>
      <c r="H23" s="289">
        <f t="shared" ref="H23:H30" si="2">+SUM(C23:G23)</f>
        <v>7243.8091224510099</v>
      </c>
      <c r="I23" s="290"/>
      <c r="J23" s="445">
        <v>6083.6611737642106</v>
      </c>
      <c r="K23" s="489">
        <v>586.72179911476303</v>
      </c>
      <c r="L23" s="489"/>
      <c r="M23" s="433">
        <v>733.74750642394315</v>
      </c>
      <c r="N23" s="433"/>
      <c r="O23" s="289">
        <f t="shared" ref="O23:O30" si="3">+SUM(J23:M23)</f>
        <v>7404.1304793029167</v>
      </c>
      <c r="P23" s="291"/>
      <c r="Q23" s="291">
        <v>-2.1652962127026276E-2</v>
      </c>
      <c r="R23" s="441"/>
      <c r="S23" s="441"/>
      <c r="T23" s="441"/>
      <c r="U23" s="441"/>
      <c r="V23" s="441"/>
      <c r="W23" s="441"/>
      <c r="X23" s="441"/>
      <c r="Y23" s="441"/>
    </row>
    <row r="24" spans="1:25" s="306" customFormat="1" ht="18" customHeight="1" x14ac:dyDescent="0.25">
      <c r="A24" s="287" t="s">
        <v>91</v>
      </c>
      <c r="B24" s="281"/>
      <c r="C24" s="433">
        <v>1201.3335486040646</v>
      </c>
      <c r="D24" s="483">
        <v>70.392734648378038</v>
      </c>
      <c r="E24" s="483"/>
      <c r="F24" s="483"/>
      <c r="G24" s="433">
        <v>179.80574256624953</v>
      </c>
      <c r="H24" s="289">
        <f t="shared" si="2"/>
        <v>1451.5320258186923</v>
      </c>
      <c r="I24" s="290"/>
      <c r="J24" s="445">
        <v>1048.6440219975664</v>
      </c>
      <c r="K24" s="489">
        <v>60.534006002002002</v>
      </c>
      <c r="L24" s="489">
        <v>0</v>
      </c>
      <c r="M24" s="433">
        <v>186.71757465350302</v>
      </c>
      <c r="N24" s="433"/>
      <c r="O24" s="289">
        <f t="shared" si="3"/>
        <v>1295.8956026530714</v>
      </c>
      <c r="P24" s="291"/>
      <c r="Q24" s="291">
        <v>0.12009950712618234</v>
      </c>
      <c r="R24" s="441"/>
      <c r="S24" s="441"/>
      <c r="T24" s="441"/>
      <c r="U24" s="441"/>
      <c r="V24" s="441"/>
      <c r="W24" s="441"/>
      <c r="X24" s="441"/>
      <c r="Y24" s="441"/>
    </row>
    <row r="25" spans="1:25" ht="18" customHeight="1" x14ac:dyDescent="0.25">
      <c r="A25" s="422" t="s">
        <v>5</v>
      </c>
      <c r="B25" s="281"/>
      <c r="C25" s="436">
        <v>7202.4371974102032</v>
      </c>
      <c r="D25" s="484">
        <v>614.83324202911797</v>
      </c>
      <c r="E25" s="484"/>
      <c r="F25" s="484"/>
      <c r="G25" s="436">
        <v>878.07070883038136</v>
      </c>
      <c r="H25" s="424">
        <f t="shared" si="2"/>
        <v>8695.3411482697029</v>
      </c>
      <c r="I25" s="290"/>
      <c r="J25" s="447">
        <v>7132.3051957617772</v>
      </c>
      <c r="K25" s="481">
        <v>647.25580511676503</v>
      </c>
      <c r="L25" s="481">
        <v>0</v>
      </c>
      <c r="M25" s="436">
        <v>920.46508107744614</v>
      </c>
      <c r="N25" s="436"/>
      <c r="O25" s="424">
        <f t="shared" si="3"/>
        <v>8700.026081955988</v>
      </c>
      <c r="P25" s="291"/>
      <c r="Q25" s="425">
        <v>-5.3849651048765157E-4</v>
      </c>
      <c r="R25" s="442"/>
      <c r="S25" s="442"/>
      <c r="T25" s="442"/>
      <c r="U25" s="442"/>
      <c r="V25" s="442"/>
      <c r="W25" s="442"/>
      <c r="X25" s="442"/>
      <c r="Y25" s="442"/>
    </row>
    <row r="26" spans="1:25" ht="18" customHeight="1" x14ac:dyDescent="0.25">
      <c r="A26" s="287" t="s">
        <v>71</v>
      </c>
      <c r="B26" s="293"/>
      <c r="C26" s="433">
        <v>1071.8733282153869</v>
      </c>
      <c r="D26" s="483">
        <v>249.841651838979</v>
      </c>
      <c r="E26" s="483"/>
      <c r="F26" s="483"/>
      <c r="G26" s="433">
        <v>116.91631658154698</v>
      </c>
      <c r="H26" s="289">
        <f t="shared" si="2"/>
        <v>1438.6312966359128</v>
      </c>
      <c r="I26" s="290"/>
      <c r="J26" s="445">
        <v>1107.2389964135991</v>
      </c>
      <c r="K26" s="489">
        <v>262.93632373181839</v>
      </c>
      <c r="L26" s="489">
        <v>0</v>
      </c>
      <c r="M26" s="433">
        <v>137.10318733093641</v>
      </c>
      <c r="N26" s="433"/>
      <c r="O26" s="289">
        <f t="shared" si="3"/>
        <v>1507.278507476354</v>
      </c>
      <c r="P26" s="291"/>
      <c r="Q26" s="291">
        <v>-4.5543813236863295E-2</v>
      </c>
      <c r="R26" s="441"/>
      <c r="S26" s="441"/>
      <c r="T26" s="441"/>
      <c r="U26" s="441"/>
      <c r="V26" s="441"/>
      <c r="W26" s="441"/>
      <c r="X26" s="441"/>
      <c r="Y26" s="441"/>
    </row>
    <row r="27" spans="1:25" ht="18" customHeight="1" x14ac:dyDescent="0.25">
      <c r="A27" s="432" t="s">
        <v>156</v>
      </c>
      <c r="B27" s="293"/>
      <c r="C27" s="433">
        <v>3342.7784459720001</v>
      </c>
      <c r="D27" s="483">
        <v>316.96641063400011</v>
      </c>
      <c r="E27" s="483"/>
      <c r="F27" s="483"/>
      <c r="G27" s="433">
        <v>374.07211786499977</v>
      </c>
      <c r="H27" s="289">
        <f t="shared" si="2"/>
        <v>4033.8169744709999</v>
      </c>
      <c r="I27" s="290"/>
      <c r="J27" s="445">
        <v>2979.5193480489943</v>
      </c>
      <c r="K27" s="489">
        <v>280.10423879199999</v>
      </c>
      <c r="L27" s="489">
        <v>0</v>
      </c>
      <c r="M27" s="433">
        <v>337.95900920000008</v>
      </c>
      <c r="N27" s="433"/>
      <c r="O27" s="289">
        <f t="shared" si="3"/>
        <v>3597.5825960409948</v>
      </c>
      <c r="P27" s="291"/>
      <c r="Q27" s="291">
        <v>0.12125764086975099</v>
      </c>
      <c r="R27" s="441"/>
      <c r="S27" s="441"/>
      <c r="T27" s="441"/>
      <c r="U27" s="441"/>
      <c r="V27" s="441"/>
      <c r="W27" s="441"/>
      <c r="X27" s="441"/>
      <c r="Y27" s="441"/>
    </row>
    <row r="28" spans="1:25" ht="18" customHeight="1" x14ac:dyDescent="0.25">
      <c r="A28" s="287" t="s">
        <v>73</v>
      </c>
      <c r="B28" s="293"/>
      <c r="C28" s="433">
        <v>457.62364405999995</v>
      </c>
      <c r="D28" s="483">
        <v>63.250298999999998</v>
      </c>
      <c r="E28" s="483"/>
      <c r="F28" s="483"/>
      <c r="G28" s="433">
        <v>49.482578000000004</v>
      </c>
      <c r="H28" s="289">
        <f t="shared" si="2"/>
        <v>570.35652105999998</v>
      </c>
      <c r="I28" s="290"/>
      <c r="J28" s="445">
        <v>554.49638500000015</v>
      </c>
      <c r="K28" s="489">
        <v>69.897570000000002</v>
      </c>
      <c r="L28" s="489">
        <v>0</v>
      </c>
      <c r="M28" s="433">
        <v>62.07624899999999</v>
      </c>
      <c r="N28" s="433"/>
      <c r="O28" s="289">
        <f t="shared" si="3"/>
        <v>686.47020400000008</v>
      </c>
      <c r="P28" s="291"/>
      <c r="Q28" s="291">
        <v>-0.16914599098899874</v>
      </c>
      <c r="R28" s="441"/>
      <c r="S28" s="441"/>
      <c r="T28" s="441"/>
      <c r="U28" s="441"/>
      <c r="V28" s="441"/>
      <c r="W28" s="441"/>
      <c r="X28" s="441"/>
      <c r="Y28" s="441"/>
    </row>
    <row r="29" spans="1:25" ht="18" customHeight="1" x14ac:dyDescent="0.25">
      <c r="A29" s="287" t="s">
        <v>78</v>
      </c>
      <c r="B29" s="293"/>
      <c r="C29" s="433">
        <v>137.1315641779629</v>
      </c>
      <c r="D29" s="483">
        <v>10.261263851438134</v>
      </c>
      <c r="E29" s="483"/>
      <c r="F29" s="483"/>
      <c r="G29" s="433">
        <v>2.4501894805989228</v>
      </c>
      <c r="H29" s="289">
        <f t="shared" si="2"/>
        <v>149.84301750999998</v>
      </c>
      <c r="I29" s="290"/>
      <c r="J29" s="445">
        <v>44.334579264343667</v>
      </c>
      <c r="K29" s="489">
        <v>2.7224641921027239</v>
      </c>
      <c r="L29" s="489">
        <v>0</v>
      </c>
      <c r="M29" s="433">
        <v>0.55685606539030541</v>
      </c>
      <c r="N29" s="433"/>
      <c r="O29" s="289">
        <f t="shared" si="3"/>
        <v>47.6138995218367</v>
      </c>
      <c r="P29" s="290"/>
      <c r="Q29" s="291">
        <v>2.1470435947234048</v>
      </c>
      <c r="R29" s="441"/>
      <c r="S29" s="441"/>
      <c r="T29" s="441"/>
      <c r="U29" s="441"/>
      <c r="V29" s="441"/>
      <c r="W29" s="441"/>
      <c r="X29" s="441"/>
      <c r="Y29" s="441"/>
    </row>
    <row r="30" spans="1:25" ht="18" customHeight="1" x14ac:dyDescent="0.25">
      <c r="A30" s="422" t="s">
        <v>6</v>
      </c>
      <c r="B30" s="281"/>
      <c r="C30" s="436">
        <v>5009.4069824253493</v>
      </c>
      <c r="D30" s="484">
        <v>640.3196253244173</v>
      </c>
      <c r="E30" s="484"/>
      <c r="F30" s="484"/>
      <c r="G30" s="436">
        <v>542.92120192714572</v>
      </c>
      <c r="H30" s="424">
        <f t="shared" si="2"/>
        <v>6192.6478096769115</v>
      </c>
      <c r="I30" s="290"/>
      <c r="J30" s="447">
        <v>4685.5893087269369</v>
      </c>
      <c r="K30" s="481">
        <v>615.66059671592109</v>
      </c>
      <c r="L30" s="481">
        <v>0</v>
      </c>
      <c r="M30" s="436">
        <v>537.69530159632677</v>
      </c>
      <c r="N30" s="436"/>
      <c r="O30" s="424">
        <f t="shared" si="3"/>
        <v>5838.9452070391853</v>
      </c>
      <c r="P30" s="290"/>
      <c r="Q30" s="425">
        <v>6.0576455180863409E-2</v>
      </c>
    </row>
    <row r="31" spans="1:25" ht="18" customHeight="1" thickBot="1" x14ac:dyDescent="0.3">
      <c r="A31" s="294" t="str">
        <f t="shared" ref="A31" si="4">+A15</f>
        <v>TOTAL</v>
      </c>
      <c r="B31" s="294"/>
      <c r="C31" s="437">
        <v>12211.844179835552</v>
      </c>
      <c r="D31" s="482">
        <v>1255.1528673535354</v>
      </c>
      <c r="E31" s="482"/>
      <c r="F31" s="482"/>
      <c r="G31" s="437">
        <v>1420.991910757527</v>
      </c>
      <c r="H31" s="437">
        <f>+H30+H25</f>
        <v>14887.988957946614</v>
      </c>
      <c r="I31" s="290"/>
      <c r="J31" s="446">
        <v>11817.894504488715</v>
      </c>
      <c r="K31" s="482">
        <v>1262.916401832686</v>
      </c>
      <c r="L31" s="482">
        <v>0</v>
      </c>
      <c r="M31" s="437">
        <v>1458.1603826737728</v>
      </c>
      <c r="N31" s="437"/>
      <c r="O31" s="437">
        <f>+O30+O25</f>
        <v>14538.971288995173</v>
      </c>
      <c r="P31" s="290"/>
      <c r="Q31" s="297">
        <v>2.4005664638434121E-2</v>
      </c>
    </row>
    <row r="32" spans="1:25" ht="11.1" customHeight="1" x14ac:dyDescent="0.25">
      <c r="K32" s="483"/>
      <c r="L32" s="483"/>
      <c r="P32" s="307"/>
    </row>
    <row r="33" spans="1:17" ht="15" customHeight="1" thickBot="1" x14ac:dyDescent="0.3">
      <c r="A33" s="303" t="s">
        <v>90</v>
      </c>
      <c r="B33" s="303"/>
      <c r="C33" s="303"/>
      <c r="D33" s="303"/>
      <c r="E33" s="308"/>
      <c r="F33" s="303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</row>
    <row r="34" spans="1:17" ht="31.5" x14ac:dyDescent="0.25">
      <c r="A34" s="309" t="s">
        <v>9</v>
      </c>
      <c r="C34" s="13" t="s">
        <v>158</v>
      </c>
      <c r="D34" s="13" t="s">
        <v>160</v>
      </c>
      <c r="E34" s="440"/>
      <c r="F34" s="310" t="s">
        <v>67</v>
      </c>
    </row>
    <row r="35" spans="1:17" ht="18" customHeight="1" x14ac:dyDescent="0.25">
      <c r="A35" s="311" t="s">
        <v>70</v>
      </c>
      <c r="B35" s="22"/>
      <c r="C35" s="312">
        <v>68750.449196850008</v>
      </c>
      <c r="D35" s="312">
        <v>63430.398390539995</v>
      </c>
      <c r="F35" s="313">
        <v>8.3872259063462629E-2</v>
      </c>
    </row>
    <row r="36" spans="1:17" ht="18" customHeight="1" x14ac:dyDescent="0.25">
      <c r="A36" s="311" t="s">
        <v>91</v>
      </c>
      <c r="B36" s="22"/>
      <c r="C36" s="312">
        <v>13245.769610842928</v>
      </c>
      <c r="D36" s="312">
        <v>11307.685057794079</v>
      </c>
      <c r="F36" s="313">
        <v>0.17139534247224031</v>
      </c>
    </row>
    <row r="37" spans="1:17" ht="18" customHeight="1" x14ac:dyDescent="0.25">
      <c r="A37" s="426" t="s">
        <v>5</v>
      </c>
      <c r="B37" s="22"/>
      <c r="C37" s="427">
        <v>81996.218807692931</v>
      </c>
      <c r="D37" s="427">
        <v>74738.083448334073</v>
      </c>
      <c r="E37" s="439"/>
      <c r="F37" s="428">
        <v>9.7114282631777016E-2</v>
      </c>
    </row>
    <row r="38" spans="1:17" ht="18" customHeight="1" x14ac:dyDescent="0.25">
      <c r="A38" s="311" t="s">
        <v>71</v>
      </c>
      <c r="B38" s="22"/>
      <c r="C38" s="312">
        <v>9887.7737076622579</v>
      </c>
      <c r="D38" s="312">
        <v>10789.673758822251</v>
      </c>
      <c r="F38" s="313">
        <v>-8.3589186412846739E-2</v>
      </c>
    </row>
    <row r="39" spans="1:17" ht="18" customHeight="1" x14ac:dyDescent="0.25">
      <c r="A39" s="311" t="s">
        <v>175</v>
      </c>
      <c r="B39" s="22"/>
      <c r="C39" s="312">
        <v>43585.915521910516</v>
      </c>
      <c r="D39" s="312">
        <v>39089.796845385012</v>
      </c>
      <c r="F39" s="313">
        <v>0.11502026204713633</v>
      </c>
    </row>
    <row r="40" spans="1:17" ht="18" customHeight="1" x14ac:dyDescent="0.25">
      <c r="A40" s="311" t="s">
        <v>73</v>
      </c>
      <c r="B40" s="22"/>
      <c r="C40" s="312">
        <v>4618.9890194760737</v>
      </c>
      <c r="D40" s="312">
        <v>5171.7987033119907</v>
      </c>
      <c r="F40" s="313">
        <v>-0.10688924986231596</v>
      </c>
    </row>
    <row r="41" spans="1:17" ht="18" customHeight="1" x14ac:dyDescent="0.25">
      <c r="A41" s="311" t="s">
        <v>78</v>
      </c>
      <c r="B41" s="22"/>
      <c r="C41" s="312">
        <v>2414.8157401989088</v>
      </c>
      <c r="D41" s="312">
        <v>787.67038021872304</v>
      </c>
      <c r="F41" s="313">
        <v>2.0657693888760353</v>
      </c>
    </row>
    <row r="42" spans="1:17" ht="18" customHeight="1" x14ac:dyDescent="0.25">
      <c r="A42" s="426" t="s">
        <v>6</v>
      </c>
      <c r="B42" s="22"/>
      <c r="C42" s="427">
        <v>60507.493989247756</v>
      </c>
      <c r="D42" s="427">
        <v>55838.939687737984</v>
      </c>
      <c r="E42" s="439"/>
      <c r="F42" s="428">
        <v>8.3607502714364124E-2</v>
      </c>
    </row>
    <row r="43" spans="1:17" ht="18" customHeight="1" thickBot="1" x14ac:dyDescent="0.3">
      <c r="A43" s="294" t="str">
        <f>A31</f>
        <v>TOTAL</v>
      </c>
      <c r="B43" s="294"/>
      <c r="C43" s="314">
        <v>142503.7127969407</v>
      </c>
      <c r="D43" s="314">
        <v>130577.02313607206</v>
      </c>
      <c r="F43" s="315">
        <v>9.1338348619266929E-2</v>
      </c>
      <c r="G43" s="299"/>
    </row>
    <row r="44" spans="1:17" ht="9.9499999999999993" customHeight="1" x14ac:dyDescent="0.25"/>
    <row r="45" spans="1:17" ht="15" customHeight="1" x14ac:dyDescent="0.25">
      <c r="A45" s="301" t="s">
        <v>161</v>
      </c>
    </row>
    <row r="46" spans="1:17" ht="15" customHeight="1" x14ac:dyDescent="0.25">
      <c r="A46" s="301" t="s">
        <v>208</v>
      </c>
    </row>
  </sheetData>
  <mergeCells count="28">
    <mergeCell ref="D31:F31"/>
    <mergeCell ref="K31:L31"/>
    <mergeCell ref="K32:L32"/>
    <mergeCell ref="D28:F28"/>
    <mergeCell ref="K28:L28"/>
    <mergeCell ref="D29:F29"/>
    <mergeCell ref="K29:L29"/>
    <mergeCell ref="D30:F30"/>
    <mergeCell ref="K30:L30"/>
    <mergeCell ref="D25:F25"/>
    <mergeCell ref="K25:L25"/>
    <mergeCell ref="D26:F26"/>
    <mergeCell ref="K26:L26"/>
    <mergeCell ref="D27:F27"/>
    <mergeCell ref="K27:L27"/>
    <mergeCell ref="D22:F22"/>
    <mergeCell ref="K22:L22"/>
    <mergeCell ref="D23:F23"/>
    <mergeCell ref="K23:L23"/>
    <mergeCell ref="D24:F24"/>
    <mergeCell ref="K24:L24"/>
    <mergeCell ref="C21:H21"/>
    <mergeCell ref="J21:N21"/>
    <mergeCell ref="A1:Q1"/>
    <mergeCell ref="A2:Q2"/>
    <mergeCell ref="A4:Q4"/>
    <mergeCell ref="C5:H5"/>
    <mergeCell ref="J5:O5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KOF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Bolanos Cacho Rodriguez, Sofia</dc:creator>
  <cp:lastModifiedBy>Garcia Cruz, Maria Fernanda</cp:lastModifiedBy>
  <dcterms:created xsi:type="dcterms:W3CDTF">2019-04-23T17:24:11Z</dcterms:created>
  <dcterms:modified xsi:type="dcterms:W3CDTF">2019-10-25T01:45:31Z</dcterms:modified>
</cp:coreProperties>
</file>