
<file path=[Content_Types].xml><?xml version="1.0" encoding="utf-8"?>
<Types xmlns="http://schemas.openxmlformats.org/package/2006/content-types">
  <Default Extension="bin" ContentType="application/vnd.openxmlformats-officedocument.spreadsheetml.customProperty"/>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drawings/drawing1.xml" ContentType="application/vnd.openxmlformats-officedocument.drawing+xml"/>
  <Override PartName="/xl/embeddings/oleObject1.bin" ContentType="application/vnd.openxmlformats-officedocument.oleObject"/>
  <Override PartName="/xl/printerSettings/printerSettings3.bin" ContentType="application/vnd.openxmlformats-officedocument.spreadsheetml.printerSettings"/>
  <Override PartName="/xl/drawings/drawing2.xml" ContentType="application/vnd.openxmlformats-officedocument.drawing+xml"/>
  <Override PartName="/xl/printerSettings/printerSettings4.bin" ContentType="application/vnd.openxmlformats-officedocument.spreadsheetml.printerSettings"/>
  <Override PartName="/xl/drawings/drawing3.xml" ContentType="application/vnd.openxmlformats-officedocument.drawing+xml"/>
  <Override PartName="/xl/embeddings/oleObject2.bin" ContentType="application/vnd.openxmlformats-officedocument.oleObject"/>
  <Override PartName="/xl/printerSettings/printerSettings5.bin" ContentType="application/vnd.openxmlformats-officedocument.spreadsheetml.printerSettings"/>
  <Override PartName="/xl/drawings/drawing4.xml" ContentType="application/vnd.openxmlformats-officedocument.drawing+xml"/>
  <Override PartName="/xl/printerSettings/printerSettings6.bin" ContentType="application/vnd.openxmlformats-officedocument.spreadsheetml.printerSettings"/>
  <Override PartName="/xl/drawings/drawing5.xml" ContentType="application/vnd.openxmlformats-officedocument.drawing+xml"/>
  <Override PartName="/xl/printerSettings/printerSettings7.bin" ContentType="application/vnd.openxmlformats-officedocument.spreadsheetml.printerSettings"/>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cocacolafemsa-my.sharepoint.com/personal/jorge_collazo_kof_com_mx/Documents/Investor Relations/Reportes Trimestrales/2021/4Q21/15. Formato PR/Website/"/>
    </mc:Choice>
  </mc:AlternateContent>
  <xr:revisionPtr revIDLastSave="7" documentId="13_ncr:1_{2E221F74-5724-433D-A332-AA1294DE5CC8}" xr6:coauthVersionLast="47" xr6:coauthVersionMax="47" xr10:uidLastSave="{F3AB0EE2-D934-41C1-A5FF-49FE5F883CE2}"/>
  <bookViews>
    <workbookView xWindow="-120" yWindow="-120" windowWidth="29040" windowHeight="15840" tabRatio="807" xr2:uid="{00000000-000D-0000-FFFF-FFFF00000000}"/>
  </bookViews>
  <sheets>
    <sheet name="KOF Summary" sheetId="23" r:id="rId1"/>
    <sheet name="Division Summary" sheetId="24" r:id="rId2"/>
    <sheet name="Consolidated Balance" sheetId="21" r:id="rId3"/>
    <sheet name="FEMCO Comercial" sheetId="8" state="hidden" r:id="rId4"/>
    <sheet name="Consolidated Results KOF" sheetId="31" r:id="rId5"/>
    <sheet name="Division MX - CAM" sheetId="22" r:id="rId6"/>
    <sheet name="SA Division" sheetId="26" r:id="rId7"/>
    <sheet name="Macroeconomics" sheetId="27" r:id="rId8"/>
    <sheet name="Volume Q" sheetId="30" r:id="rId9"/>
    <sheet name="Volume YTD" sheetId="36" r:id="rId10"/>
  </sheets>
  <externalReferences>
    <externalReference r:id="rId11"/>
  </externalReferences>
  <definedNames>
    <definedName name="_xlnm.Print_Area" localSheetId="2">'Consolidated Balance'!$B$2:$K$47</definedName>
    <definedName name="_xlnm.Print_Area" localSheetId="4">'Consolidated Results KOF'!$A$1:$O$53</definedName>
    <definedName name="_xlnm.Print_Area" localSheetId="5">'Division MX - CAM'!$A$1:$O$27</definedName>
    <definedName name="_xlnm.Print_Area" localSheetId="3">'FEMCO Comercial'!$A$1:$O$35</definedName>
    <definedName name="ebitdaprom" localSheetId="2">#REF!,#REF!,#REF!,#REF!,#REF!,#REF!</definedName>
    <definedName name="ebitdaprom" localSheetId="4">#REF!,#REF!,#REF!,#REF!,#REF!,#REF!</definedName>
    <definedName name="ebitdaprom" localSheetId="5">#REF!,#REF!,#REF!,#REF!,#REF!,#REF!</definedName>
    <definedName name="ebitdaprom" localSheetId="9">#REF!,#REF!,#REF!,#REF!,#REF!,#REF!</definedName>
    <definedName name="ebitdaprom">#REF!,#REF!,#REF!,#REF!,#REF!,#REF!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4" i="27" l="1"/>
  <c r="I37" i="27"/>
  <c r="I38" i="27"/>
  <c r="I39" i="27"/>
  <c r="I40" i="27"/>
  <c r="I41" i="27"/>
  <c r="I42" i="27"/>
  <c r="I43" i="27"/>
  <c r="I36" i="27"/>
  <c r="E44" i="27"/>
  <c r="E37" i="27"/>
  <c r="E38" i="27"/>
  <c r="E39" i="27"/>
  <c r="E40" i="27"/>
  <c r="E41" i="27"/>
  <c r="E42" i="27"/>
  <c r="E43" i="27"/>
  <c r="E36" i="27"/>
  <c r="I30" i="27" l="1"/>
  <c r="I23" i="27"/>
  <c r="I24" i="27"/>
  <c r="I25" i="27"/>
  <c r="I26" i="27"/>
  <c r="I27" i="27"/>
  <c r="I28" i="27"/>
  <c r="I29" i="27"/>
  <c r="I22" i="27"/>
  <c r="E30" i="27"/>
  <c r="E23" i="27"/>
  <c r="E24" i="27"/>
  <c r="E25" i="27"/>
  <c r="E26" i="27"/>
  <c r="E27" i="27"/>
  <c r="E28" i="27"/>
  <c r="E29" i="27"/>
  <c r="E22" i="27"/>
  <c r="J5" i="26" l="1"/>
  <c r="C5" i="26"/>
  <c r="J5" i="22"/>
  <c r="A45" i="36" l="1"/>
  <c r="A44" i="36"/>
  <c r="A43" i="36"/>
  <c r="A41" i="36"/>
  <c r="A40" i="36"/>
  <c r="A37" i="36"/>
  <c r="A33" i="36"/>
  <c r="A46" i="36" s="1"/>
  <c r="K35" i="31"/>
  <c r="M35" i="31" s="1"/>
  <c r="A33" i="30" l="1"/>
  <c r="A46" i="30" s="1"/>
  <c r="A37" i="30"/>
  <c r="A40" i="30"/>
  <c r="A41" i="30"/>
  <c r="A43" i="30"/>
  <c r="A44" i="30"/>
  <c r="A45" i="30"/>
  <c r="E6" i="26" l="1"/>
  <c r="C6" i="26"/>
  <c r="D35" i="31" l="1"/>
  <c r="F35" i="31" s="1"/>
  <c r="A42" i="27" l="1"/>
  <c r="A44" i="27"/>
  <c r="A39" i="27"/>
  <c r="A38" i="27"/>
  <c r="A37" i="27"/>
  <c r="A41" i="27"/>
  <c r="A40" i="27"/>
  <c r="A43" i="27"/>
  <c r="A36" i="27"/>
  <c r="N6" i="22"/>
  <c r="M6" i="22"/>
  <c r="L6" i="22"/>
  <c r="K6" i="22"/>
  <c r="J6" i="22"/>
  <c r="R34" i="8"/>
  <c r="P34" i="8"/>
  <c r="S34" i="8" s="1"/>
  <c r="P7" i="8"/>
  <c r="E6" i="8"/>
  <c r="L6" i="8" s="1"/>
  <c r="C6" i="8"/>
  <c r="J6" i="8" s="1"/>
  <c r="J5" i="8"/>
  <c r="C5" i="8"/>
  <c r="C11" i="23"/>
</calcChain>
</file>

<file path=xl/sharedStrings.xml><?xml version="1.0" encoding="utf-8"?>
<sst xmlns="http://schemas.openxmlformats.org/spreadsheetml/2006/main" count="480" uniqueCount="243">
  <si>
    <t>Total revenues</t>
  </si>
  <si>
    <t>Cost of sales</t>
  </si>
  <si>
    <t>Gross profit</t>
  </si>
  <si>
    <t>% of rev.</t>
  </si>
  <si>
    <t>Depreciation</t>
  </si>
  <si>
    <t>CAPEX</t>
  </si>
  <si>
    <t>Administrative expenses</t>
  </si>
  <si>
    <t>Selling expenses</t>
  </si>
  <si>
    <t>Results of Operations</t>
  </si>
  <si>
    <t>Millions of Pesos</t>
  </si>
  <si>
    <t>Income from operations</t>
  </si>
  <si>
    <t>South America</t>
  </si>
  <si>
    <t>Information of OXXO Stores</t>
  </si>
  <si>
    <t>Total stores</t>
  </si>
  <si>
    <t>Amortization &amp; other non-cash charges</t>
  </si>
  <si>
    <t xml:space="preserve">   Total debt = short-term bank loans + current maturities of long-term debt + long-term bank loans. </t>
  </si>
  <si>
    <t>% Var.</t>
  </si>
  <si>
    <t>Net new convenience stores:</t>
  </si>
  <si>
    <t>Other operating expenses (income), net</t>
  </si>
  <si>
    <t>Operative cash flow</t>
  </si>
  <si>
    <t>End-of-period Exchange Rates</t>
  </si>
  <si>
    <t>Year-to-date</t>
  </si>
  <si>
    <t>Last-twelve-months</t>
  </si>
  <si>
    <t xml:space="preserve">vs. Last quarter </t>
  </si>
  <si>
    <t>Interest expense</t>
  </si>
  <si>
    <r>
      <rPr>
        <vertAlign val="superscript"/>
        <sz val="7"/>
        <color indexed="8"/>
        <rFont val="Calibri"/>
        <family val="2"/>
        <scheme val="minor"/>
      </rPr>
      <t>(1)</t>
    </r>
    <r>
      <rPr>
        <sz val="7"/>
        <color indexed="8"/>
        <rFont val="Calibri"/>
        <family val="2"/>
        <scheme val="minor"/>
      </rPr>
      <t xml:space="preserve"> Other operating expenses (income), net = other operating expenses (income) +(-) equity method from operated associates.</t>
    </r>
  </si>
  <si>
    <r>
      <rPr>
        <vertAlign val="superscript"/>
        <sz val="7"/>
        <color indexed="8"/>
        <rFont val="Calibri"/>
        <family val="2"/>
        <scheme val="minor"/>
      </rPr>
      <t>(2)</t>
    </r>
    <r>
      <rPr>
        <sz val="7"/>
        <color indexed="8"/>
        <rFont val="Calibri"/>
        <family val="2"/>
        <scheme val="minor"/>
      </rPr>
      <t xml:space="preserve"> Income from operations = gross profit - administrative and selling expenses  - other operating expenses (income), net.</t>
    </r>
  </si>
  <si>
    <r>
      <t>(3)</t>
    </r>
    <r>
      <rPr>
        <sz val="7"/>
        <color indexed="8"/>
        <rFont val="Calibri"/>
        <family val="2"/>
        <scheme val="minor"/>
      </rPr>
      <t xml:space="preserve"> Mainly represents the equity method participation in Heineken´s results, net.</t>
    </r>
  </si>
  <si>
    <r>
      <t>(4)</t>
    </r>
    <r>
      <rPr>
        <sz val="7"/>
        <color indexed="8"/>
        <rFont val="Calibri"/>
        <family val="2"/>
        <scheme val="minor"/>
      </rPr>
      <t xml:space="preserve"> Total current assets / total current liabilities.</t>
    </r>
  </si>
  <si>
    <r>
      <t>(5)</t>
    </r>
    <r>
      <rPr>
        <sz val="7"/>
        <color indexed="8"/>
        <rFont val="Calibri"/>
        <family val="2"/>
        <scheme val="minor"/>
      </rPr>
      <t xml:space="preserve"> Income from operations + depreciation + amortization &amp; other / interest expense, net.</t>
    </r>
  </si>
  <si>
    <r>
      <t>(6)</t>
    </r>
    <r>
      <rPr>
        <sz val="7"/>
        <color indexed="8"/>
        <rFont val="Calibri"/>
        <family val="2"/>
        <scheme val="minor"/>
      </rPr>
      <t xml:space="preserve">  Total liabilities / total stockholders' equity.</t>
    </r>
  </si>
  <si>
    <r>
      <t>(7)</t>
    </r>
    <r>
      <rPr>
        <sz val="7"/>
        <color indexed="8"/>
        <rFont val="Calibri"/>
        <family val="2"/>
        <scheme val="minor"/>
      </rPr>
      <t xml:space="preserve"> Total debt / long-term debt + stockholders' equity.</t>
    </r>
  </si>
  <si>
    <r>
      <t>% Org.</t>
    </r>
    <r>
      <rPr>
        <b/>
        <vertAlign val="superscript"/>
        <sz val="8"/>
        <color rgb="FF850026"/>
        <rFont val="Calibri"/>
        <family val="2"/>
        <scheme val="minor"/>
      </rPr>
      <t>(A)</t>
    </r>
  </si>
  <si>
    <t>Sales (thousands of pesos)</t>
  </si>
  <si>
    <t>Ticket (pesos)</t>
  </si>
  <si>
    <t>Traffic (thousands of transactions)</t>
  </si>
  <si>
    <t>Interest expense, net</t>
  </si>
  <si>
    <t>Foreign exchange loss (gain)</t>
  </si>
  <si>
    <t>Interest income</t>
  </si>
  <si>
    <r>
      <t xml:space="preserve">Same-store data: </t>
    </r>
    <r>
      <rPr>
        <vertAlign val="superscript"/>
        <sz val="8"/>
        <color indexed="8"/>
        <rFont val="Calibri"/>
        <family val="2"/>
        <scheme val="minor"/>
      </rPr>
      <t>(1)</t>
    </r>
  </si>
  <si>
    <r>
      <t>(1)</t>
    </r>
    <r>
      <rPr>
        <sz val="7"/>
        <rFont val="Calibri"/>
        <family val="2"/>
        <scheme val="minor"/>
      </rPr>
      <t xml:space="preserve"> Monthly average information per store, considering same stores with more than twelve months of operations, income from services are included.</t>
    </r>
  </si>
  <si>
    <r>
      <t>FEMSA Comercio - Retail Division</t>
    </r>
    <r>
      <rPr>
        <b/>
        <vertAlign val="superscript"/>
        <sz val="8"/>
        <color theme="0"/>
        <rFont val="Calibri"/>
        <family val="2"/>
        <scheme val="minor"/>
      </rPr>
      <t xml:space="preserve"> </t>
    </r>
  </si>
  <si>
    <t>U.S. Dollars</t>
  </si>
  <si>
    <r>
      <t xml:space="preserve">(A) </t>
    </r>
    <r>
      <rPr>
        <sz val="7.7"/>
        <rFont val="Calibri"/>
        <family val="2"/>
      </rPr>
      <t xml:space="preserve"> </t>
    </r>
    <r>
      <rPr>
        <sz val="7"/>
        <rFont val="Calibri"/>
        <family val="2"/>
      </rPr>
      <t>Organic basis (% Org.) Excludes the effects of significant mergers and acquisitions in the last twelve month</t>
    </r>
  </si>
  <si>
    <r>
      <rPr>
        <vertAlign val="superscript"/>
        <sz val="7"/>
        <rFont val="Calibri"/>
        <family val="2"/>
        <scheme val="minor"/>
      </rPr>
      <t>(B)</t>
    </r>
    <r>
      <rPr>
        <sz val="7"/>
        <rFont val="Calibri"/>
        <family val="2"/>
        <scheme val="minor"/>
      </rPr>
      <t xml:space="preserve">  Organic basis (% Org.) Excludes the effects of significant mergers and acquisitions in the last twelve month and the results of Coca-Cola FEMSA Venezuela in 2017. </t>
    </r>
  </si>
  <si>
    <r>
      <rPr>
        <vertAlign val="superscript"/>
        <sz val="7"/>
        <rFont val="Calibri"/>
        <family val="2"/>
        <scheme val="minor"/>
      </rPr>
      <t>(A)</t>
    </r>
    <r>
      <rPr>
        <sz val="7"/>
        <rFont val="Calibri"/>
        <family val="2"/>
        <scheme val="minor"/>
      </rPr>
      <t xml:space="preserve">  The Philippines is presented as a discontinued operation as of January 1, 2018, and the consolidated income statements presented herein are re-presented as if the Philippines had been discontinued from February 2017, date of the consolidation </t>
    </r>
  </si>
  <si>
    <t xml:space="preserve">of said operation. </t>
  </si>
  <si>
    <t>Uruguayan Pesos</t>
  </si>
  <si>
    <t>Mexican Pesos</t>
  </si>
  <si>
    <t>Colombian Pesos</t>
  </si>
  <si>
    <t>Brazilian Reals</t>
  </si>
  <si>
    <t>Argentine Pesos</t>
  </si>
  <si>
    <t xml:space="preserve">Currency </t>
  </si>
  <si>
    <t>Debt Maturity Profile</t>
  </si>
  <si>
    <t>Δ%</t>
  </si>
  <si>
    <t>Total Revenues</t>
  </si>
  <si>
    <t xml:space="preserve">Gross Profit </t>
  </si>
  <si>
    <t>Operating Income</t>
  </si>
  <si>
    <t>Consolidated</t>
  </si>
  <si>
    <t xml:space="preserve"> </t>
  </si>
  <si>
    <t>Expressed in millions of Mexican pesos</t>
  </si>
  <si>
    <t>Operating income</t>
  </si>
  <si>
    <t>Change vs. same period of last year</t>
  </si>
  <si>
    <t>Sparkling</t>
  </si>
  <si>
    <t>Stills</t>
  </si>
  <si>
    <t>Total</t>
  </si>
  <si>
    <t>TOTAL</t>
  </si>
  <si>
    <t>Average Rate</t>
  </si>
  <si>
    <t>Total Debt</t>
  </si>
  <si>
    <t>Revenues</t>
  </si>
  <si>
    <t>Expressed in million Mexican Pesos</t>
  </si>
  <si>
    <t>YoY</t>
  </si>
  <si>
    <t xml:space="preserve">Average price per unit case </t>
  </si>
  <si>
    <t>NA</t>
  </si>
  <si>
    <t>Mexico &amp; Central America</t>
  </si>
  <si>
    <t xml:space="preserve">MEXICO &amp; CENTRAL AMERICA DIVISION RESULTS </t>
  </si>
  <si>
    <t>Δ %</t>
  </si>
  <si>
    <r>
      <t xml:space="preserve">Inflation </t>
    </r>
    <r>
      <rPr>
        <b/>
        <vertAlign val="superscript"/>
        <sz val="10"/>
        <color theme="0"/>
        <rFont val="Calibri"/>
        <family val="2"/>
        <scheme val="minor"/>
      </rPr>
      <t>(1)</t>
    </r>
  </si>
  <si>
    <r>
      <t>(1)</t>
    </r>
    <r>
      <rPr>
        <sz val="8"/>
        <color indexed="63"/>
        <rFont val="Calibri"/>
        <family val="2"/>
        <scheme val="minor"/>
      </rPr>
      <t xml:space="preserve"> Except volume and average price per unit case figures.</t>
    </r>
  </si>
  <si>
    <r>
      <t>(2)</t>
    </r>
    <r>
      <rPr>
        <sz val="8"/>
        <color indexed="63"/>
        <rFont val="Calibri"/>
        <family val="2"/>
        <scheme val="minor"/>
      </rPr>
      <t xml:space="preserve"> A</t>
    </r>
    <r>
      <rPr>
        <b/>
        <sz val="8"/>
        <color indexed="63"/>
        <rFont val="Calibri"/>
        <family val="2"/>
        <scheme val="minor"/>
      </rPr>
      <t>ccumulated information:</t>
    </r>
    <r>
      <rPr>
        <sz val="8"/>
        <color indexed="63"/>
        <rFont val="Calibri"/>
        <family val="2"/>
        <scheme val="minor"/>
      </rPr>
      <t xml:space="preserve"> Includes total revenues of Ps. 84,352 million from our Mexican operation for the full year 2018 and 79,850 for the same period of the previous year</t>
    </r>
  </si>
  <si>
    <r>
      <t>(3)</t>
    </r>
    <r>
      <rPr>
        <sz val="8"/>
        <color indexed="63"/>
        <rFont val="Calibri"/>
        <family val="2"/>
        <scheme val="minor"/>
      </rPr>
      <t xml:space="preserve"> Includes equity method for jugos del Valle, Estrella azul, among others.</t>
    </r>
  </si>
  <si>
    <r>
      <t>(4)</t>
    </r>
    <r>
      <rPr>
        <sz val="8"/>
        <color indexed="63"/>
        <rFont val="Calibri"/>
        <family val="2"/>
        <scheme val="minor"/>
      </rPr>
      <t xml:space="preserve"> The operating income and operative cash flow lines are presented as non-gaap measures for the convenience of the reader.</t>
    </r>
  </si>
  <si>
    <r>
      <t>(5)</t>
    </r>
    <r>
      <rPr>
        <sz val="8"/>
        <color indexed="63"/>
        <rFont val="Calibri"/>
        <family val="2"/>
        <scheme val="minor"/>
      </rPr>
      <t xml:space="preserve"> Operative cash flow = operating income + depreciation, amortization &amp; other operative non-cash charges.</t>
    </r>
  </si>
  <si>
    <r>
      <t>(8)</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</si>
  <si>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r>
      <t>(2)</t>
    </r>
    <r>
      <rPr>
        <sz val="8"/>
        <color indexed="63"/>
        <rFont val="Calibri"/>
        <family val="2"/>
        <scheme val="minor"/>
      </rPr>
      <t xml:space="preserve"> Sales volume and average price per unit case exclude beer results.</t>
    </r>
  </si>
  <si>
    <r>
      <t xml:space="preserve">(3) </t>
    </r>
    <r>
      <rPr>
        <b/>
        <sz val="8"/>
        <color indexed="63"/>
        <rFont val="Calibri"/>
        <family val="2"/>
        <scheme val="minor"/>
      </rPr>
      <t>Full year information:</t>
    </r>
    <r>
      <rPr>
        <sz val="8"/>
        <color indexed="63"/>
        <rFont val="Calibri"/>
        <family val="2"/>
        <scheme val="minor"/>
      </rPr>
      <t xml:space="preserve"> Includes total revenues of Ps. 56,523 million from our Brazilian operation, Ps. 14,580 million from our Colombian operation, and Ps. 9,152 million from our Argentine operation for the period of 2018; and Ps. 56,518 million from our Brazilian operation, Ps. 14,222 from our Colombian operation, and Ps. 13,869 million from our Argentine operation for the same period of the previous year. Total Revenues includes Beer revenues in Brazil of Ps. 13,849 million for the full year 2018 and Ps. 12,608 million for the same period of the previous year.</t>
    </r>
  </si>
  <si>
    <r>
      <t>(4)</t>
    </r>
    <r>
      <rPr>
        <sz val="8"/>
        <color indexed="63"/>
        <rFont val="Calibri"/>
        <family val="2"/>
        <scheme val="minor"/>
      </rPr>
      <t xml:space="preserve"> Includes equity method in Leao Alimentos, Verde Campo, among others.</t>
    </r>
  </si>
  <si>
    <r>
      <t>(5)</t>
    </r>
    <r>
      <rPr>
        <sz val="8"/>
        <color indexed="63"/>
        <rFont val="Calibri"/>
        <family val="2"/>
        <scheme val="minor"/>
      </rPr>
      <t xml:space="preserve"> The operating income and operative cash flow lines are presented as non-gaap measures for the convenience of the reader.</t>
    </r>
  </si>
  <si>
    <r>
      <t>(6)</t>
    </r>
    <r>
      <rPr>
        <sz val="8"/>
        <color indexed="63"/>
        <rFont val="Calibri"/>
        <family val="2"/>
        <scheme val="minor"/>
      </rPr>
      <t xml:space="preserve"> Operative cash flow = operating income + depreciation, amortization &amp; other operative non-cash charges.</t>
    </r>
  </si>
  <si>
    <r>
      <t>(7)</t>
    </r>
    <r>
      <rPr>
        <sz val="8"/>
        <color indexed="63"/>
        <rFont val="Calibri"/>
        <family val="2"/>
        <scheme val="minor"/>
      </rPr>
      <t xml:space="preserve"> Comparable means, with respect to a year-over-year comparison, the change in a given measure excluding the effects of (i) mergers, acquisitions and divestitures,  (ii) translation effects resulting from exchange rate movements (iii) the results of hyperinflationary economies in both periods, and (iv).</t>
    </r>
  </si>
  <si>
    <t>CONSOLIDATED BALANCE SHEET</t>
  </si>
  <si>
    <t>COCA-COLA FEMSA</t>
  </si>
  <si>
    <t>Assets</t>
  </si>
  <si>
    <t>Liabilities &amp; Equity</t>
  </si>
  <si>
    <t>Debt Mix</t>
  </si>
  <si>
    <t xml:space="preserve">MEXICO &amp; CENTRAL AMERICA DIVISION </t>
  </si>
  <si>
    <t>SOUTH AMERICA DIVISION</t>
  </si>
  <si>
    <t>% of Rev.</t>
  </si>
  <si>
    <t>RESULTS OF OPERATIONS</t>
  </si>
  <si>
    <t>MACROECONOMIC INFORMATION</t>
  </si>
  <si>
    <t>Quarterly Exchange Rate                                             (Local Currency per USD)</t>
  </si>
  <si>
    <t>Closing Exchange Rate                                                   (Local Currency per USD)</t>
  </si>
  <si>
    <t>CONSOLIDATED INCOME STATEMENT</t>
  </si>
  <si>
    <t>Panama</t>
  </si>
  <si>
    <r>
      <t xml:space="preserve">Average Exchange Rates for each period </t>
    </r>
    <r>
      <rPr>
        <b/>
        <vertAlign val="superscript"/>
        <sz val="10"/>
        <color theme="0"/>
        <rFont val="Calibri"/>
        <family val="2"/>
        <scheme val="minor"/>
      </rPr>
      <t>(2)</t>
    </r>
  </si>
  <si>
    <r>
      <t xml:space="preserve">Millions of Pesos </t>
    </r>
    <r>
      <rPr>
        <b/>
        <vertAlign val="superscript"/>
        <sz val="8"/>
        <color rgb="FF393943"/>
        <rFont val="Calibri"/>
        <family val="2"/>
        <scheme val="minor"/>
      </rPr>
      <t>(1)</t>
    </r>
  </si>
  <si>
    <t>Net revenues</t>
  </si>
  <si>
    <t>Other operating revenues</t>
  </si>
  <si>
    <t>Cost of goods sold</t>
  </si>
  <si>
    <t>Operating expenses</t>
  </si>
  <si>
    <t>Other operative expenses, net</t>
  </si>
  <si>
    <t>Other non operative expenses, net</t>
  </si>
  <si>
    <t>Loss (gain) on monetary position in inflationary subsidiries</t>
  </si>
  <si>
    <t>Market value (gain) loss on financial instruments</t>
  </si>
  <si>
    <t>Comprehensive financing result</t>
  </si>
  <si>
    <t>Income before taxes</t>
  </si>
  <si>
    <t>Income taxes</t>
  </si>
  <si>
    <t>Result of discontinued operations</t>
  </si>
  <si>
    <t>Consolidated net income</t>
  </si>
  <si>
    <t>Net income attributable to equity holders of the company</t>
  </si>
  <si>
    <t>Non-controlling interest</t>
  </si>
  <si>
    <t>Amortization and other operative non-cash charges</t>
  </si>
  <si>
    <t xml:space="preserve">SOUTH AMERICA DIVISION RESULTS </t>
  </si>
  <si>
    <r>
      <rPr>
        <i/>
        <vertAlign val="superscript"/>
        <sz val="9"/>
        <rFont val="Calibri"/>
        <family val="2"/>
        <scheme val="minor"/>
      </rPr>
      <t>(2)</t>
    </r>
    <r>
      <rPr>
        <i/>
        <sz val="9"/>
        <rFont val="Calibri"/>
        <family val="2"/>
        <scheme val="minor"/>
      </rPr>
      <t xml:space="preserve"> Average exchange rate for each period computed with the average exchange rate of each month.</t>
    </r>
  </si>
  <si>
    <t>Equity</t>
  </si>
  <si>
    <t xml:space="preserve">Volume </t>
  </si>
  <si>
    <t xml:space="preserve">Transactions  </t>
  </si>
  <si>
    <t>Water</t>
  </si>
  <si>
    <t xml:space="preserve">Water </t>
  </si>
  <si>
    <r>
      <t>Operative equity method (gain) loss in associates</t>
    </r>
    <r>
      <rPr>
        <sz val="10"/>
        <color indexed="8"/>
        <rFont val="Calibri"/>
        <family val="2"/>
        <scheme val="minor"/>
      </rPr>
      <t xml:space="preserve"> </t>
    </r>
    <r>
      <rPr>
        <vertAlign val="superscript"/>
        <sz val="10"/>
        <color indexed="8"/>
        <rFont val="Calibri"/>
        <family val="2"/>
        <scheme val="minor"/>
      </rPr>
      <t>(3)</t>
    </r>
  </si>
  <si>
    <t xml:space="preserve">Transactions (million transactions) </t>
  </si>
  <si>
    <r>
      <t>Volume (million unit cases)</t>
    </r>
    <r>
      <rPr>
        <b/>
        <vertAlign val="superscript"/>
        <sz val="9"/>
        <color indexed="8"/>
        <rFont val="Calibri"/>
        <family val="2"/>
        <scheme val="minor"/>
      </rPr>
      <t xml:space="preserve"> </t>
    </r>
  </si>
  <si>
    <r>
      <t>Total Revenues</t>
    </r>
    <r>
      <rPr>
        <b/>
        <vertAlign val="superscript"/>
        <sz val="9"/>
        <color indexed="8"/>
        <rFont val="Calibri"/>
        <family val="2"/>
        <scheme val="minor"/>
      </rPr>
      <t xml:space="preserve"> </t>
    </r>
    <r>
      <rPr>
        <b/>
        <vertAlign val="superscript"/>
        <sz val="10"/>
        <color indexed="8"/>
        <rFont val="Calibri"/>
        <family val="2"/>
        <scheme val="minor"/>
      </rPr>
      <t>(2)</t>
    </r>
  </si>
  <si>
    <r>
      <t>Operating cash flow</t>
    </r>
    <r>
      <rPr>
        <b/>
        <sz val="10"/>
        <color indexed="8"/>
        <rFont val="Calibri"/>
        <family val="2"/>
        <scheme val="minor"/>
      </rPr>
      <t xml:space="preserve"> </t>
    </r>
    <r>
      <rPr>
        <b/>
        <vertAlign val="superscript"/>
        <sz val="10"/>
        <color indexed="8"/>
        <rFont val="Calibri"/>
        <family val="2"/>
        <scheme val="minor"/>
      </rPr>
      <t>(4)(5)</t>
    </r>
  </si>
  <si>
    <r>
      <t>Volume (million unit cases)</t>
    </r>
    <r>
      <rPr>
        <b/>
        <vertAlign val="superscript"/>
        <sz val="8"/>
        <color indexed="8"/>
        <rFont val="Calibri"/>
        <family val="2"/>
        <scheme val="minor"/>
      </rPr>
      <t xml:space="preserve"> </t>
    </r>
  </si>
  <si>
    <r>
      <t xml:space="preserve">Total revenues </t>
    </r>
    <r>
      <rPr>
        <b/>
        <vertAlign val="superscript"/>
        <sz val="8"/>
        <color indexed="8"/>
        <rFont val="Calibri"/>
        <family val="2"/>
        <scheme val="minor"/>
      </rPr>
      <t>(2)</t>
    </r>
  </si>
  <si>
    <r>
      <t>Operative equity method (gain) loss in associates</t>
    </r>
    <r>
      <rPr>
        <vertAlign val="superscript"/>
        <sz val="8"/>
        <color indexed="8"/>
        <rFont val="Calibri"/>
        <family val="2"/>
        <scheme val="minor"/>
      </rPr>
      <t>(3)</t>
    </r>
  </si>
  <si>
    <t>Majority Net Income</t>
  </si>
  <si>
    <r>
      <t xml:space="preserve">% Total Debt </t>
    </r>
    <r>
      <rPr>
        <i/>
        <vertAlign val="superscript"/>
        <sz val="12"/>
        <rFont val="Calibri"/>
        <family val="2"/>
        <scheme val="minor"/>
      </rPr>
      <t xml:space="preserve">(1) </t>
    </r>
  </si>
  <si>
    <r>
      <t xml:space="preserve">% Interest Rate Floating </t>
    </r>
    <r>
      <rPr>
        <i/>
        <vertAlign val="superscript"/>
        <sz val="12"/>
        <rFont val="Calibri"/>
        <family val="2"/>
        <scheme val="minor"/>
      </rPr>
      <t>(1) (2)</t>
    </r>
  </si>
  <si>
    <r>
      <rPr>
        <i/>
        <vertAlign val="superscript"/>
        <sz val="12"/>
        <rFont val="Calibri"/>
        <family val="2"/>
        <scheme val="minor"/>
      </rPr>
      <t>(2)</t>
    </r>
    <r>
      <rPr>
        <i/>
        <sz val="12"/>
        <rFont val="Calibri"/>
        <family val="2"/>
        <scheme val="minor"/>
      </rPr>
      <t xml:space="preserve"> Calculated by weighting each year´s outstanding debt balance mix.</t>
    </r>
  </si>
  <si>
    <r>
      <t xml:space="preserve">Net debt including effect of hedges </t>
    </r>
    <r>
      <rPr>
        <vertAlign val="superscript"/>
        <sz val="12"/>
        <color rgb="FF000000"/>
        <rFont val="Calibri"/>
        <family val="2"/>
        <scheme val="minor"/>
      </rPr>
      <t>(1)(3)</t>
    </r>
  </si>
  <si>
    <r>
      <t xml:space="preserve">Net debt including effect of hedges / Operating cash flow </t>
    </r>
    <r>
      <rPr>
        <vertAlign val="superscript"/>
        <sz val="12"/>
        <color rgb="FF000000"/>
        <rFont val="Calibri"/>
        <family val="2"/>
        <scheme val="minor"/>
      </rPr>
      <t>(1)(3)</t>
    </r>
  </si>
  <si>
    <r>
      <t xml:space="preserve">Operating cash flow/ Interest expense, net </t>
    </r>
    <r>
      <rPr>
        <vertAlign val="superscript"/>
        <sz val="12"/>
        <color rgb="FF000000"/>
        <rFont val="Calibri"/>
        <family val="2"/>
        <scheme val="minor"/>
      </rPr>
      <t>(1)</t>
    </r>
  </si>
  <si>
    <r>
      <t xml:space="preserve">Capitalization </t>
    </r>
    <r>
      <rPr>
        <vertAlign val="superscript"/>
        <sz val="12"/>
        <rFont val="Calibri"/>
        <family val="2"/>
        <scheme val="minor"/>
      </rPr>
      <t>(2)</t>
    </r>
  </si>
  <si>
    <r>
      <rPr>
        <i/>
        <vertAlign val="superscript"/>
        <sz val="12"/>
        <rFont val="Calibri"/>
        <family val="2"/>
        <scheme val="minor"/>
      </rPr>
      <t>(1)</t>
    </r>
    <r>
      <rPr>
        <i/>
        <sz val="12"/>
        <rFont val="Calibri"/>
        <family val="2"/>
        <scheme val="minor"/>
      </rPr>
      <t xml:space="preserve"> Net debt = total debt - cash</t>
    </r>
  </si>
  <si>
    <r>
      <rPr>
        <i/>
        <vertAlign val="superscript"/>
        <sz val="12"/>
        <rFont val="Calibri"/>
        <family val="2"/>
        <scheme val="minor"/>
      </rPr>
      <t>(2)</t>
    </r>
    <r>
      <rPr>
        <i/>
        <sz val="12"/>
        <rFont val="Calibri"/>
        <family val="2"/>
        <scheme val="minor"/>
      </rPr>
      <t xml:space="preserve"> Total debt / (long-term debt + shareholders' equity)</t>
    </r>
  </si>
  <si>
    <r>
      <rPr>
        <i/>
        <vertAlign val="superscript"/>
        <sz val="12"/>
        <rFont val="Calibri"/>
        <family val="2"/>
        <scheme val="minor"/>
      </rPr>
      <t>(3)</t>
    </r>
    <r>
      <rPr>
        <i/>
        <sz val="12"/>
        <rFont val="Calibri"/>
        <family val="2"/>
        <scheme val="minor"/>
      </rPr>
      <t xml:space="preserve">  After giving effect to cross-currency swaps.</t>
    </r>
  </si>
  <si>
    <t>Operating Cash Flow &amp; CAPEX</t>
  </si>
  <si>
    <r>
      <t xml:space="preserve">Water </t>
    </r>
    <r>
      <rPr>
        <vertAlign val="superscript"/>
        <sz val="12"/>
        <color rgb="FFC00000"/>
        <rFont val="Calibri"/>
        <family val="2"/>
        <scheme val="minor"/>
      </rPr>
      <t>(1)</t>
    </r>
  </si>
  <si>
    <r>
      <t xml:space="preserve">Bulk </t>
    </r>
    <r>
      <rPr>
        <vertAlign val="superscript"/>
        <sz val="12"/>
        <color rgb="FFC00000"/>
        <rFont val="Calibri"/>
        <family val="2"/>
        <scheme val="minor"/>
      </rPr>
      <t>(2)</t>
    </r>
  </si>
  <si>
    <r>
      <t xml:space="preserve">Brazil </t>
    </r>
    <r>
      <rPr>
        <vertAlign val="superscript"/>
        <sz val="12"/>
        <rFont val="Calibri"/>
        <family val="2"/>
        <scheme val="minor"/>
      </rPr>
      <t>(4)</t>
    </r>
  </si>
  <si>
    <r>
      <rPr>
        <i/>
        <vertAlign val="superscript"/>
        <sz val="10"/>
        <color theme="1"/>
        <rFont val="Calibri"/>
        <family val="2"/>
        <scheme val="minor"/>
      </rPr>
      <t>(1)</t>
    </r>
    <r>
      <rPr>
        <i/>
        <sz val="10"/>
        <color theme="1"/>
        <rFont val="Calibri"/>
        <family val="2"/>
        <scheme val="minor"/>
      </rPr>
      <t xml:space="preserve"> Excludes water presentations larger than 5.0 Lt ; includes flavored water.</t>
    </r>
  </si>
  <si>
    <r>
      <rPr>
        <i/>
        <vertAlign val="superscript"/>
        <sz val="10"/>
        <color theme="1"/>
        <rFont val="Calibri"/>
        <family val="2"/>
        <scheme val="minor"/>
      </rPr>
      <t>(2)</t>
    </r>
    <r>
      <rPr>
        <i/>
        <sz val="10"/>
        <color theme="1"/>
        <rFont val="Calibri"/>
        <family val="2"/>
        <scheme val="minor"/>
      </rPr>
      <t xml:space="preserve"> Bulk Water  = Still bottled water in 5.0, 19.0 and 20.0 - liter packaging presentations; includes flavored water</t>
    </r>
  </si>
  <si>
    <t>Δ% Reported</t>
  </si>
  <si>
    <t>Financial Ratios</t>
  </si>
  <si>
    <t>QUARTERLY- VOLUME, TRANSACTIONS &amp; REVENUES</t>
  </si>
  <si>
    <r>
      <rPr>
        <i/>
        <vertAlign val="superscript"/>
        <sz val="9"/>
        <color theme="1"/>
        <rFont val="Calibri"/>
        <family val="2"/>
        <scheme val="minor"/>
      </rPr>
      <t>(1)</t>
    </r>
    <r>
      <rPr>
        <i/>
        <sz val="9"/>
        <color theme="1"/>
        <rFont val="Calibri"/>
        <family val="2"/>
        <scheme val="minor"/>
      </rPr>
      <t xml:space="preserve"> Source: inflation estimated by the company based on historic publications from the Central Bank of each country.</t>
    </r>
  </si>
  <si>
    <t>Colombia</t>
  </si>
  <si>
    <t>Current Assets</t>
  </si>
  <si>
    <t>Intangible assets and other assets</t>
  </si>
  <si>
    <t>Current Liabilities</t>
  </si>
  <si>
    <t>Non-Current Assets</t>
  </si>
  <si>
    <t>Non-Current Liabilities</t>
  </si>
  <si>
    <r>
      <rPr>
        <b/>
        <sz val="10"/>
        <color indexed="8"/>
        <rFont val="Calibri"/>
        <family val="2"/>
        <scheme val="minor"/>
      </rPr>
      <t>Operating income</t>
    </r>
    <r>
      <rPr>
        <b/>
        <vertAlign val="superscript"/>
        <sz val="10"/>
        <color indexed="8"/>
        <rFont val="Calibri"/>
        <family val="2"/>
        <scheme val="minor"/>
      </rPr>
      <t xml:space="preserve"> (4)</t>
    </r>
  </si>
  <si>
    <t>Closing Exchange Rate                                  
       (Local Currency per USD)</t>
  </si>
  <si>
    <t>Δ%
 Reported</t>
  </si>
  <si>
    <r>
      <t xml:space="preserve">Δ%
 Comparable </t>
    </r>
    <r>
      <rPr>
        <b/>
        <vertAlign val="superscript"/>
        <sz val="8"/>
        <color rgb="FFC00000"/>
        <rFont val="Calibri"/>
        <family val="2"/>
        <scheme val="minor"/>
      </rPr>
      <t>(6)</t>
    </r>
  </si>
  <si>
    <r>
      <t xml:space="preserve">Δ% 
Comparable </t>
    </r>
    <r>
      <rPr>
        <b/>
        <vertAlign val="superscript"/>
        <sz val="8"/>
        <color rgb="FFC00000"/>
        <rFont val="Calibri"/>
        <family val="2"/>
        <scheme val="minor"/>
      </rPr>
      <t>(6)</t>
    </r>
  </si>
  <si>
    <t>Depreciation, amortization &amp; other operating non-cash charges</t>
  </si>
  <si>
    <t>Short-term bank loans and notes payable</t>
  </si>
  <si>
    <t>Suppliers</t>
  </si>
  <si>
    <t>Short-term leasing Liabilities</t>
  </si>
  <si>
    <t>Other current liabilities</t>
  </si>
  <si>
    <t>Total current liabilities</t>
  </si>
  <si>
    <t>Long-term bank loans and notes payable</t>
  </si>
  <si>
    <t>Other long-term liabilities</t>
  </si>
  <si>
    <t>Total liabilities</t>
  </si>
  <si>
    <t>Total controlling interest</t>
  </si>
  <si>
    <t>Total equity</t>
  </si>
  <si>
    <t>Total Liabilities and Equity</t>
  </si>
  <si>
    <t>Long Term Leasing Liabilities</t>
  </si>
  <si>
    <t>Cash, cash equivalents and marketable securities</t>
  </si>
  <si>
    <t>Total accounts receivable</t>
  </si>
  <si>
    <t>Inventories</t>
  </si>
  <si>
    <t>Other current assets</t>
  </si>
  <si>
    <t>Total current assets</t>
  </si>
  <si>
    <t>Property, plant and equipment</t>
  </si>
  <si>
    <t>Accumulated depreciation</t>
  </si>
  <si>
    <t>Total property, plant and equipment, net</t>
  </si>
  <si>
    <t>Right of use assets</t>
  </si>
  <si>
    <t>Investment in shares</t>
  </si>
  <si>
    <t>Other non-current assets</t>
  </si>
  <si>
    <t>Total Assets</t>
  </si>
  <si>
    <t>Argentina</t>
  </si>
  <si>
    <t>Costa Rica</t>
  </si>
  <si>
    <t>Guatemala</t>
  </si>
  <si>
    <t>Nicaragua</t>
  </si>
  <si>
    <t>Uruguay</t>
  </si>
  <si>
    <t>Mexico</t>
  </si>
  <si>
    <t>Brazil</t>
  </si>
  <si>
    <r>
      <t>(2)</t>
    </r>
    <r>
      <rPr>
        <sz val="8"/>
        <color indexed="63"/>
        <rFont val="Calibri"/>
        <family val="2"/>
        <scheme val="minor"/>
      </rPr>
      <t xml:space="preserve"> </t>
    </r>
    <r>
      <rPr>
        <b/>
        <sz val="8"/>
        <color indexed="63"/>
        <rFont val="Calibri"/>
        <family val="2"/>
        <scheme val="minor"/>
      </rPr>
      <t>Quarter information:</t>
    </r>
    <r>
      <rPr>
        <sz val="8"/>
        <color indexed="63"/>
        <rFont val="Calibri"/>
        <family val="2"/>
        <scheme val="minor"/>
      </rPr>
      <t xml:space="preserve"> Includes total revenues of Ps. 20,921  million from our Mexican operation for the fourth quarter of 2018 and 20,044 for the same period of the previous year</t>
    </r>
  </si>
  <si>
    <r>
      <t xml:space="preserve">(3) </t>
    </r>
    <r>
      <rPr>
        <b/>
        <sz val="8"/>
        <color indexed="63"/>
        <rFont val="Calibri"/>
        <family val="2"/>
        <scheme val="minor"/>
      </rPr>
      <t>Quarter information:</t>
    </r>
    <r>
      <rPr>
        <sz val="8"/>
        <color indexed="63"/>
        <rFont val="Calibri"/>
        <family val="2"/>
        <scheme val="minor"/>
      </rPr>
      <t xml:space="preserve"> Includes total revenues of Ps. 17,433 million from our Brazilian operation, Ps. 3,790 million from our Colombian operation, and Ps. 2,381 million from our Argentine operation for the fourth quarter of 2018; and Ps. 17,017 million from our Brazilian operation, Ps. 3,708 from our Colombian operation, and Ps. 4,290 million from our Argentine operation for the same period of the previous year. Total Revenues includes Beer revenues in Brazil of Ps. 3,468 million for the second quarter of 2020 and Ps.  3,253 million for the same period of the previous year.</t>
    </r>
  </si>
  <si>
    <r>
      <t xml:space="preserve">Comparable </t>
    </r>
    <r>
      <rPr>
        <b/>
        <vertAlign val="superscript"/>
        <sz val="10"/>
        <color theme="1"/>
        <rFont val="Calibri"/>
        <family val="2"/>
        <scheme val="minor"/>
      </rPr>
      <t>(2)</t>
    </r>
  </si>
  <si>
    <t>As Reported</t>
  </si>
  <si>
    <r>
      <t>Comparable</t>
    </r>
    <r>
      <rPr>
        <b/>
        <vertAlign val="superscript"/>
        <sz val="10"/>
        <color theme="0"/>
        <rFont val="Calibri"/>
        <family val="2"/>
        <scheme val="minor"/>
      </rPr>
      <t xml:space="preserve"> (1)</t>
    </r>
  </si>
  <si>
    <r>
      <t xml:space="preserve">Operating cash flow </t>
    </r>
    <r>
      <rPr>
        <vertAlign val="superscript"/>
        <sz val="10"/>
        <rFont val="Calibri"/>
        <family val="2"/>
        <scheme val="minor"/>
      </rPr>
      <t>(2)</t>
    </r>
  </si>
  <si>
    <r>
      <t xml:space="preserve">Δ% Comparable </t>
    </r>
    <r>
      <rPr>
        <b/>
        <vertAlign val="superscript"/>
        <sz val="8"/>
        <color rgb="FFC00000"/>
        <rFont val="Calibri"/>
        <family val="2"/>
        <scheme val="minor"/>
      </rPr>
      <t>(7)</t>
    </r>
  </si>
  <si>
    <r>
      <t xml:space="preserve">Non Operative equity method (gain) loss in associates </t>
    </r>
    <r>
      <rPr>
        <vertAlign val="superscript"/>
        <sz val="8"/>
        <color indexed="8"/>
        <rFont val="Calibri"/>
        <family val="2"/>
        <scheme val="minor"/>
      </rPr>
      <t>(4)</t>
    </r>
  </si>
  <si>
    <r>
      <t xml:space="preserve">Operating income </t>
    </r>
    <r>
      <rPr>
        <b/>
        <vertAlign val="superscript"/>
        <sz val="8"/>
        <color indexed="8"/>
        <rFont val="Calibri"/>
        <family val="2"/>
        <scheme val="minor"/>
      </rPr>
      <t>(5)</t>
    </r>
  </si>
  <si>
    <r>
      <t xml:space="preserve">Operating income </t>
    </r>
    <r>
      <rPr>
        <vertAlign val="superscript"/>
        <sz val="8"/>
        <color indexed="8"/>
        <rFont val="Calibri"/>
        <family val="2"/>
        <scheme val="minor"/>
      </rPr>
      <t>(5)</t>
    </r>
  </si>
  <si>
    <r>
      <t xml:space="preserve">Operating cash flow </t>
    </r>
    <r>
      <rPr>
        <b/>
        <vertAlign val="superscript"/>
        <sz val="8"/>
        <color indexed="8"/>
        <rFont val="Calibri"/>
        <family val="2"/>
        <scheme val="minor"/>
      </rPr>
      <t>(5)(6)</t>
    </r>
  </si>
  <si>
    <t>Mexico and Central America</t>
  </si>
  <si>
    <r>
      <t xml:space="preserve">Brazil </t>
    </r>
    <r>
      <rPr>
        <vertAlign val="superscript"/>
        <sz val="12"/>
        <rFont val="Calibri"/>
        <family val="2"/>
        <scheme val="minor"/>
      </rPr>
      <t>(3)</t>
    </r>
  </si>
  <si>
    <r>
      <rPr>
        <i/>
        <vertAlign val="superscript"/>
        <sz val="10"/>
        <color theme="1"/>
        <rFont val="Calibri"/>
        <family val="2"/>
        <scheme val="minor"/>
      </rPr>
      <t>(3)</t>
    </r>
    <r>
      <rPr>
        <i/>
        <sz val="10"/>
        <color theme="1"/>
        <rFont val="Calibri"/>
        <family val="2"/>
        <scheme val="minor"/>
      </rPr>
      <t xml:space="preserve"> Volume and transactions in Brazil do not include beer.</t>
    </r>
  </si>
  <si>
    <t>Year to Date Exchange Rate                                             (Local Currency per USD)</t>
  </si>
  <si>
    <r>
      <rPr>
        <i/>
        <vertAlign val="superscript"/>
        <sz val="12"/>
        <rFont val="Calibri"/>
        <family val="2"/>
        <scheme val="minor"/>
      </rPr>
      <t>(1)</t>
    </r>
    <r>
      <rPr>
        <i/>
        <sz val="12"/>
        <rFont val="Calibri"/>
        <family val="2"/>
        <scheme val="minor"/>
      </rPr>
      <t xml:space="preserve"> After giving effect to cross- currency swaps and financial leases.</t>
    </r>
  </si>
  <si>
    <t xml:space="preserve"> Dec-20</t>
  </si>
  <si>
    <t>FY 2020</t>
  </si>
  <si>
    <t>CAM South</t>
  </si>
  <si>
    <t>-</t>
  </si>
  <si>
    <t>4Q 2021</t>
  </si>
  <si>
    <t>FY 2021</t>
  </si>
  <si>
    <t>FINANCIAL SUMMARY FOR THE FOURTH QUARTER AND FULL YEAR OF 2021</t>
  </si>
  <si>
    <t>4Q 2020</t>
  </si>
  <si>
    <t xml:space="preserve">CONSOLIDATED FOURTH QUARTER RESULTS </t>
  </si>
  <si>
    <t xml:space="preserve">CONSOLIDATED FULL YEAR RESULTS </t>
  </si>
  <si>
    <t xml:space="preserve"> Dec-21</t>
  </si>
  <si>
    <t xml:space="preserve">        December 31, 2021</t>
  </si>
  <si>
    <t>For the Fourth Quarter of:</t>
  </si>
  <si>
    <t>4Q21</t>
  </si>
  <si>
    <t>FY</t>
  </si>
  <si>
    <t>Dec-21</t>
  </si>
  <si>
    <t>Dec-20</t>
  </si>
  <si>
    <t>Sep-21</t>
  </si>
  <si>
    <t>Sep-20</t>
  </si>
  <si>
    <t>FY - VOLUME, TRANSACTIONS &amp; REVENUES</t>
  </si>
  <si>
    <r>
      <rPr>
        <i/>
        <vertAlign val="superscript"/>
        <sz val="10"/>
        <color theme="1"/>
        <rFont val="Calibri"/>
        <family val="2"/>
        <scheme val="minor"/>
      </rPr>
      <t>(4)</t>
    </r>
    <r>
      <rPr>
        <i/>
        <sz val="10"/>
        <color theme="1"/>
        <rFont val="Calibri"/>
        <family val="2"/>
        <scheme val="minor"/>
      </rPr>
      <t xml:space="preserve"> Brazil includes beer revenues of</t>
    </r>
    <r>
      <rPr>
        <i/>
        <sz val="10"/>
        <rFont val="Calibri"/>
        <family val="2"/>
        <scheme val="minor"/>
      </rPr>
      <t xml:space="preserve"> Ps.1,429.4 </t>
    </r>
    <r>
      <rPr>
        <i/>
        <sz val="10"/>
        <color theme="1"/>
        <rFont val="Calibri"/>
        <family val="2"/>
        <scheme val="minor"/>
      </rPr>
      <t xml:space="preserve">million for the fourth quarter of 2021 and Ps.4,065.2 million for the same period of the previous year. </t>
    </r>
  </si>
  <si>
    <r>
      <rPr>
        <i/>
        <vertAlign val="superscript"/>
        <sz val="10"/>
        <color theme="1"/>
        <rFont val="Calibri"/>
        <family val="2"/>
        <scheme val="minor"/>
      </rPr>
      <t>(4)</t>
    </r>
    <r>
      <rPr>
        <i/>
        <sz val="10"/>
        <color theme="1"/>
        <rFont val="Calibri"/>
        <family val="2"/>
        <scheme val="minor"/>
      </rPr>
      <t xml:space="preserve"> Brazil includes beer revenues </t>
    </r>
    <r>
      <rPr>
        <i/>
        <sz val="10"/>
        <rFont val="Calibri"/>
        <family val="2"/>
        <scheme val="minor"/>
      </rPr>
      <t>of Ps. 10,677.2</t>
    </r>
    <r>
      <rPr>
        <i/>
        <sz val="10"/>
        <color theme="1"/>
        <rFont val="Calibri"/>
        <family val="2"/>
        <scheme val="minor"/>
      </rPr>
      <t xml:space="preserve"> million for the full year of 2021 and Ps. 15,228.1 million for the same period of the previous year. </t>
    </r>
  </si>
  <si>
    <t>4Q20</t>
  </si>
  <si>
    <t>For Full Year:</t>
  </si>
  <si>
    <t>FY 21</t>
  </si>
  <si>
    <t>FY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</si>
</sst>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_(* #,##0.00_);_(* \(#,##0.00\);_(* &quot;-&quot;??_);_(@_)"/>
    <numFmt numFmtId="165" formatCode="_(* #,##0_);_(* \(#,##0\);_(* &quot;-&quot;??_);_(@_)"/>
    <numFmt numFmtId="166" formatCode="_(* #,##0.0_);_(* \(#,##0.0\);_(* &quot;-&quot;??_);_(@_)"/>
    <numFmt numFmtId="167" formatCode="0.0%"/>
    <numFmt numFmtId="168" formatCode="_(* #,##0.0000_);_(* \(#,##0.0000\);_(* &quot;-&quot;??_);_(@_)"/>
    <numFmt numFmtId="169" formatCode="0.0"/>
    <numFmt numFmtId="170" formatCode="_-* #,##0_-;\-* #,##0_-;_-* &quot;-&quot;??_-;_-@_-"/>
    <numFmt numFmtId="171" formatCode="[$-409]mmm\-yy;@"/>
    <numFmt numFmtId="172" formatCode="#,##0.0_);\(#,##0.0\)"/>
    <numFmt numFmtId="173" formatCode="0.0%;\(0.0%\)"/>
    <numFmt numFmtId="174" formatCode="_(* #,##0.000_);_(* \(#,##0.000\);_(* &quot;-&quot;??_);_(@_)"/>
    <numFmt numFmtId="175" formatCode="_-* #,##0.000000_-;\-* #,##0.000000_-;_-* &quot;-&quot;??_-;_-@_-"/>
    <numFmt numFmtId="176" formatCode="_-* #,##0.0_-;\-* #,##0.0_-;_-* &quot;-&quot;?_-;_-@_-"/>
  </numFmts>
  <fonts count="105" x14ac:knownFonts="1">
    <font>
      <sz val="10"/>
      <name val="Arial"/>
    </font>
    <font>
      <sz val="11"/>
      <color theme="1"/>
      <name val="Calibri"/>
      <family val="2"/>
      <scheme val="minor"/>
    </font>
    <font>
      <sz val="12"/>
      <name val="Arial Narrow"/>
      <family val="2"/>
    </font>
    <font>
      <sz val="10"/>
      <name val="Arial"/>
      <family val="2"/>
    </font>
    <font>
      <sz val="10"/>
      <name val="MS Sans Serif"/>
      <family val="2"/>
    </font>
    <font>
      <sz val="11"/>
      <name val="Arial Narrow"/>
      <family val="2"/>
    </font>
    <font>
      <vertAlign val="superscript"/>
      <sz val="11"/>
      <color indexed="8"/>
      <name val="Arial Narrow"/>
      <family val="2"/>
    </font>
    <font>
      <sz val="11"/>
      <color indexed="8"/>
      <name val="Arial Narrow"/>
      <family val="2"/>
    </font>
    <font>
      <sz val="11"/>
      <color indexed="10"/>
      <name val="Arial Narrow"/>
      <family val="2"/>
    </font>
    <font>
      <b/>
      <sz val="8"/>
      <color indexed="8"/>
      <name val="Calibri"/>
      <family val="2"/>
      <scheme val="minor"/>
    </font>
    <font>
      <sz val="8"/>
      <name val="Calibri"/>
      <family val="2"/>
      <scheme val="minor"/>
    </font>
    <font>
      <b/>
      <sz val="8"/>
      <color indexed="16"/>
      <name val="Calibri"/>
      <family val="2"/>
      <scheme val="minor"/>
    </font>
    <font>
      <b/>
      <sz val="8"/>
      <name val="Calibri"/>
      <family val="2"/>
      <scheme val="minor"/>
    </font>
    <font>
      <b/>
      <vertAlign val="superscript"/>
      <sz val="8"/>
      <color indexed="8"/>
      <name val="Calibri"/>
      <family val="2"/>
      <scheme val="minor"/>
    </font>
    <font>
      <b/>
      <i/>
      <sz val="8"/>
      <color indexed="8"/>
      <name val="Calibri"/>
      <family val="2"/>
      <scheme val="minor"/>
    </font>
    <font>
      <sz val="8"/>
      <color indexed="8"/>
      <name val="Calibri"/>
      <family val="2"/>
      <scheme val="minor"/>
    </font>
    <font>
      <vertAlign val="superscript"/>
      <sz val="8"/>
      <name val="Calibri"/>
      <family val="2"/>
      <scheme val="minor"/>
    </font>
    <font>
      <vertAlign val="superscript"/>
      <sz val="8"/>
      <color indexed="8"/>
      <name val="Calibri"/>
      <family val="2"/>
      <scheme val="minor"/>
    </font>
    <font>
      <sz val="8"/>
      <color theme="0"/>
      <name val="Calibri"/>
      <family val="2"/>
      <scheme val="minor"/>
    </font>
    <font>
      <b/>
      <sz val="8"/>
      <color rgb="FFFF0000"/>
      <name val="Calibri"/>
      <family val="2"/>
      <scheme val="minor"/>
    </font>
    <font>
      <b/>
      <sz val="8"/>
      <color theme="0"/>
      <name val="Calibri"/>
      <family val="2"/>
      <scheme val="minor"/>
    </font>
    <font>
      <sz val="8"/>
      <color indexed="10"/>
      <name val="Calibri"/>
      <family val="2"/>
      <scheme val="minor"/>
    </font>
    <font>
      <b/>
      <sz val="10"/>
      <color theme="0"/>
      <name val="Calibri"/>
      <family val="2"/>
      <scheme val="minor"/>
    </font>
    <font>
      <b/>
      <sz val="8"/>
      <color rgb="FF850026"/>
      <name val="Calibri"/>
      <family val="2"/>
      <scheme val="minor"/>
    </font>
    <font>
      <b/>
      <vertAlign val="superscript"/>
      <sz val="8"/>
      <color rgb="FF850026"/>
      <name val="Calibri"/>
      <family val="2"/>
      <scheme val="minor"/>
    </font>
    <font>
      <sz val="7"/>
      <name val="Calibri"/>
      <family val="2"/>
      <scheme val="minor"/>
    </font>
    <font>
      <vertAlign val="superscript"/>
      <sz val="7"/>
      <name val="Calibri"/>
      <family val="2"/>
      <scheme val="minor"/>
    </font>
    <font>
      <sz val="7"/>
      <color indexed="8"/>
      <name val="Calibri"/>
      <family val="2"/>
      <scheme val="minor"/>
    </font>
    <font>
      <vertAlign val="superscript"/>
      <sz val="7"/>
      <color indexed="8"/>
      <name val="Calibri"/>
      <family val="2"/>
      <scheme val="minor"/>
    </font>
    <font>
      <sz val="8"/>
      <color rgb="FF850026"/>
      <name val="Calibri"/>
      <family val="2"/>
      <scheme val="minor"/>
    </font>
    <font>
      <b/>
      <vertAlign val="superscript"/>
      <sz val="8"/>
      <color theme="0"/>
      <name val="Calibri"/>
      <family val="2"/>
      <scheme val="minor"/>
    </font>
    <font>
      <sz val="8"/>
      <color indexed="12"/>
      <name val="Calibri"/>
      <family val="2"/>
      <scheme val="minor"/>
    </font>
    <font>
      <b/>
      <sz val="8"/>
      <color rgb="FF393943"/>
      <name val="Calibri"/>
      <family val="2"/>
      <scheme val="minor"/>
    </font>
    <font>
      <i/>
      <sz val="8"/>
      <color indexed="8"/>
      <name val="Calibri"/>
      <family val="2"/>
      <scheme val="minor"/>
    </font>
    <font>
      <b/>
      <sz val="8"/>
      <color rgb="FF393943"/>
      <name val="Calibri"/>
      <family val="2"/>
    </font>
    <font>
      <sz val="7.7"/>
      <name val="Calibri"/>
      <family val="2"/>
    </font>
    <font>
      <sz val="7"/>
      <name val="Calibri"/>
      <family val="2"/>
    </font>
    <font>
      <sz val="10"/>
      <name val="Calibri"/>
      <family val="2"/>
      <scheme val="minor"/>
    </font>
    <font>
      <b/>
      <sz val="8"/>
      <color rgb="FFC00000"/>
      <name val="Calibri"/>
      <family val="2"/>
      <scheme val="minor"/>
    </font>
    <font>
      <b/>
      <vertAlign val="superscript"/>
      <sz val="8"/>
      <color rgb="FFC00000"/>
      <name val="Calibri"/>
      <family val="2"/>
      <scheme val="minor"/>
    </font>
    <font>
      <sz val="8"/>
      <color rgb="FFC00000"/>
      <name val="Calibri"/>
      <family val="2"/>
      <scheme val="minor"/>
    </font>
    <font>
      <sz val="10"/>
      <color theme="1"/>
      <name val="Calibri"/>
      <family val="2"/>
      <scheme val="minor"/>
    </font>
    <font>
      <b/>
      <vertAlign val="superscript"/>
      <sz val="10"/>
      <color theme="0"/>
      <name val="Calibri"/>
      <family val="2"/>
      <scheme val="minor"/>
    </font>
    <font>
      <b/>
      <sz val="10"/>
      <name val="Calibri"/>
      <family val="2"/>
      <scheme val="minor"/>
    </font>
    <font>
      <sz val="10"/>
      <color indexed="8"/>
      <name val="Calibri"/>
      <family val="2"/>
      <scheme val="minor"/>
    </font>
    <font>
      <sz val="10"/>
      <color indexed="12"/>
      <name val="Calibri"/>
      <family val="2"/>
      <scheme val="minor"/>
    </font>
    <font>
      <i/>
      <sz val="8"/>
      <name val="Calibri"/>
      <family val="2"/>
      <scheme val="minor"/>
    </font>
    <font>
      <b/>
      <sz val="10"/>
      <color rgb="FF393943"/>
      <name val="Calibri"/>
      <family val="2"/>
      <scheme val="minor"/>
    </font>
    <font>
      <b/>
      <sz val="10"/>
      <color theme="1"/>
      <name val="Calibri"/>
      <family val="2"/>
      <scheme val="minor"/>
    </font>
    <font>
      <b/>
      <sz val="10"/>
      <color rgb="FF850026"/>
      <name val="Calibri"/>
      <family val="2"/>
      <scheme val="minor"/>
    </font>
    <font>
      <sz val="10"/>
      <color rgb="FF000000"/>
      <name val="Calibri"/>
      <family val="2"/>
      <scheme val="minor"/>
    </font>
    <font>
      <vertAlign val="superscript"/>
      <sz val="10"/>
      <name val="Calibri"/>
      <family val="2"/>
      <scheme val="minor"/>
    </font>
    <font>
      <b/>
      <sz val="9"/>
      <color theme="0"/>
      <name val="Calibri"/>
      <family val="2"/>
      <scheme val="minor"/>
    </font>
    <font>
      <sz val="12"/>
      <name val="Calibri"/>
      <family val="2"/>
      <scheme val="minor"/>
    </font>
    <font>
      <b/>
      <sz val="9"/>
      <color rgb="FF393943"/>
      <name val="Calibri"/>
      <family val="2"/>
      <scheme val="minor"/>
    </font>
    <font>
      <sz val="9"/>
      <name val="Calibri"/>
      <family val="2"/>
      <scheme val="minor"/>
    </font>
    <font>
      <sz val="9"/>
      <color indexed="8"/>
      <name val="Calibri"/>
      <family val="2"/>
      <scheme val="minor"/>
    </font>
    <font>
      <b/>
      <sz val="9"/>
      <name val="Calibri"/>
      <family val="2"/>
      <scheme val="minor"/>
    </font>
    <font>
      <b/>
      <sz val="9"/>
      <color indexed="8"/>
      <name val="Calibri"/>
      <family val="2"/>
      <scheme val="minor"/>
    </font>
    <font>
      <sz val="9"/>
      <color theme="1"/>
      <name val="Calibri"/>
      <family val="2"/>
      <scheme val="minor"/>
    </font>
    <font>
      <sz val="9"/>
      <color indexed="12"/>
      <name val="Calibri"/>
      <family val="2"/>
      <scheme val="minor"/>
    </font>
    <font>
      <b/>
      <sz val="9"/>
      <color rgb="FF850026"/>
      <name val="Calibri"/>
      <family val="2"/>
      <scheme val="minor"/>
    </font>
    <font>
      <i/>
      <sz val="9"/>
      <color theme="1"/>
      <name val="Calibri"/>
      <family val="2"/>
      <scheme val="minor"/>
    </font>
    <font>
      <i/>
      <vertAlign val="superscript"/>
      <sz val="9"/>
      <color theme="1"/>
      <name val="Calibri"/>
      <family val="2"/>
      <scheme val="minor"/>
    </font>
    <font>
      <b/>
      <sz val="9"/>
      <color rgb="FFC00000"/>
      <name val="Calibri"/>
      <family val="2"/>
      <scheme val="minor"/>
    </font>
    <font>
      <i/>
      <sz val="9"/>
      <color indexed="12"/>
      <name val="Calibri"/>
      <family val="2"/>
      <scheme val="minor"/>
    </font>
    <font>
      <b/>
      <sz val="10.5"/>
      <color indexed="8"/>
      <name val="Calibri"/>
      <family val="2"/>
      <scheme val="minor"/>
    </font>
    <font>
      <sz val="10.5"/>
      <name val="Calibri"/>
      <family val="2"/>
      <scheme val="minor"/>
    </font>
    <font>
      <b/>
      <sz val="10.5"/>
      <name val="Calibri"/>
      <family val="2"/>
      <scheme val="minor"/>
    </font>
    <font>
      <sz val="10.5"/>
      <color indexed="12"/>
      <name val="Calibri"/>
      <family val="2"/>
      <scheme val="minor"/>
    </font>
    <font>
      <b/>
      <sz val="14"/>
      <color theme="0"/>
      <name val="Calibri"/>
      <family val="2"/>
      <scheme val="minor"/>
    </font>
    <font>
      <vertAlign val="superscript"/>
      <sz val="10"/>
      <color indexed="8"/>
      <name val="Calibri"/>
      <family val="2"/>
      <scheme val="minor"/>
    </font>
    <font>
      <vertAlign val="superscript"/>
      <sz val="8"/>
      <color indexed="63"/>
      <name val="Calibri"/>
      <family val="2"/>
      <scheme val="minor"/>
    </font>
    <font>
      <sz val="8"/>
      <color indexed="63"/>
      <name val="Calibri"/>
      <family val="2"/>
      <scheme val="minor"/>
    </font>
    <font>
      <b/>
      <sz val="8"/>
      <color indexed="63"/>
      <name val="Calibri"/>
      <family val="2"/>
      <scheme val="minor"/>
    </font>
    <font>
      <i/>
      <sz val="9"/>
      <name val="Calibri"/>
      <family val="2"/>
      <scheme val="minor"/>
    </font>
    <font>
      <i/>
      <vertAlign val="superscript"/>
      <sz val="9"/>
      <name val="Calibri"/>
      <family val="2"/>
      <scheme val="minor"/>
    </font>
    <font>
      <b/>
      <vertAlign val="superscript"/>
      <sz val="8"/>
      <color rgb="FF393943"/>
      <name val="Calibri"/>
      <family val="2"/>
      <scheme val="minor"/>
    </font>
    <font>
      <sz val="9"/>
      <color rgb="FFFF0000"/>
      <name val="Calibri"/>
      <family val="2"/>
      <scheme val="minor"/>
    </font>
    <font>
      <b/>
      <vertAlign val="superscript"/>
      <sz val="9"/>
      <color indexed="8"/>
      <name val="Calibri"/>
      <family val="2"/>
      <scheme val="minor"/>
    </font>
    <font>
      <b/>
      <vertAlign val="superscript"/>
      <sz val="10"/>
      <color indexed="8"/>
      <name val="Calibri"/>
      <family val="2"/>
      <scheme val="minor"/>
    </font>
    <font>
      <b/>
      <sz val="10"/>
      <color indexed="8"/>
      <name val="Calibri"/>
      <family val="2"/>
      <scheme val="minor"/>
    </font>
    <font>
      <b/>
      <sz val="12"/>
      <color theme="0"/>
      <name val="Calibri"/>
      <family val="2"/>
      <scheme val="minor"/>
    </font>
    <font>
      <b/>
      <sz val="12"/>
      <color rgb="FF393943"/>
      <name val="Calibri"/>
      <family val="2"/>
      <scheme val="minor"/>
    </font>
    <font>
      <b/>
      <sz val="12"/>
      <name val="Calibri"/>
      <family val="2"/>
      <scheme val="minor"/>
    </font>
    <font>
      <sz val="12"/>
      <color indexed="8"/>
      <name val="Calibri"/>
      <family val="2"/>
      <scheme val="minor"/>
    </font>
    <font>
      <b/>
      <sz val="12"/>
      <color indexed="8"/>
      <name val="Calibri"/>
      <family val="2"/>
      <scheme val="minor"/>
    </font>
    <font>
      <i/>
      <vertAlign val="superscript"/>
      <sz val="12"/>
      <name val="Calibri"/>
      <family val="2"/>
      <scheme val="minor"/>
    </font>
    <font>
      <i/>
      <sz val="12"/>
      <name val="Calibri"/>
      <family val="2"/>
      <scheme val="minor"/>
    </font>
    <font>
      <vertAlign val="superscript"/>
      <sz val="12"/>
      <color indexed="8"/>
      <name val="Calibri"/>
      <family val="2"/>
      <scheme val="minor"/>
    </font>
    <font>
      <b/>
      <sz val="12"/>
      <color indexed="10"/>
      <name val="Calibri"/>
      <family val="2"/>
      <scheme val="minor"/>
    </font>
    <font>
      <b/>
      <i/>
      <sz val="12"/>
      <color rgb="FFC00000"/>
      <name val="Calibri"/>
      <family val="2"/>
      <scheme val="minor"/>
    </font>
    <font>
      <vertAlign val="superscript"/>
      <sz val="12"/>
      <color rgb="FF000000"/>
      <name val="Calibri"/>
      <family val="2"/>
      <scheme val="minor"/>
    </font>
    <font>
      <sz val="12"/>
      <color rgb="FF000000"/>
      <name val="Calibri"/>
      <family val="2"/>
      <scheme val="minor"/>
    </font>
    <font>
      <sz val="12"/>
      <color theme="1"/>
      <name val="Calibri"/>
      <family val="2"/>
      <scheme val="minor"/>
    </font>
    <font>
      <vertAlign val="superscript"/>
      <sz val="12"/>
      <name val="Calibri"/>
      <family val="2"/>
      <scheme val="minor"/>
    </font>
    <font>
      <b/>
      <sz val="12"/>
      <color rgb="FFC00000"/>
      <name val="Calibri"/>
      <family val="2"/>
      <scheme val="minor"/>
    </font>
    <font>
      <b/>
      <sz val="16"/>
      <color theme="0"/>
      <name val="Calibri"/>
      <family val="2"/>
      <scheme val="minor"/>
    </font>
    <font>
      <sz val="12"/>
      <color indexed="12"/>
      <name val="Calibri"/>
      <family val="2"/>
      <scheme val="minor"/>
    </font>
    <font>
      <vertAlign val="superscript"/>
      <sz val="12"/>
      <color rgb="FFC00000"/>
      <name val="Calibri"/>
      <family val="2"/>
      <scheme val="minor"/>
    </font>
    <font>
      <i/>
      <sz val="10"/>
      <color theme="1"/>
      <name val="Calibri"/>
      <family val="2"/>
      <scheme val="minor"/>
    </font>
    <font>
      <i/>
      <vertAlign val="superscript"/>
      <sz val="10"/>
      <color theme="1"/>
      <name val="Calibri"/>
      <family val="2"/>
      <scheme val="minor"/>
    </font>
    <font>
      <b/>
      <vertAlign val="superscript"/>
      <sz val="10"/>
      <color theme="1"/>
      <name val="Calibri"/>
      <family val="2"/>
      <scheme val="minor"/>
    </font>
    <font>
      <b/>
      <sz val="12"/>
      <color theme="1"/>
      <name val="Calibri"/>
      <family val="2"/>
      <scheme val="minor"/>
    </font>
    <font>
      <i/>
      <sz val="10"/>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393943"/>
        <bgColor indexed="64"/>
      </patternFill>
    </fill>
    <fill>
      <patternFill patternType="solid">
        <fgColor rgb="FF850026"/>
        <bgColor indexed="64"/>
      </patternFill>
    </fill>
    <fill>
      <patternFill patternType="solid">
        <fgColor rgb="FFE8E9EC"/>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14999847407452621"/>
        <bgColor rgb="FF000000"/>
      </patternFill>
    </fill>
  </fills>
  <borders count="16">
    <border>
      <left/>
      <right/>
      <top/>
      <bottom/>
      <diagonal/>
    </border>
    <border>
      <left/>
      <right/>
      <top/>
      <bottom style="thin">
        <color indexed="64"/>
      </bottom>
      <diagonal/>
    </border>
    <border>
      <left/>
      <right/>
      <top/>
      <bottom style="dotted">
        <color rgb="FF393943"/>
      </bottom>
      <diagonal/>
    </border>
    <border>
      <left/>
      <right/>
      <top/>
      <bottom style="thin">
        <color rgb="FF393943"/>
      </bottom>
      <diagonal/>
    </border>
    <border>
      <left/>
      <right/>
      <top style="thin">
        <color rgb="FF393943"/>
      </top>
      <bottom style="thin">
        <color rgb="FF393943"/>
      </bottom>
      <diagonal/>
    </border>
    <border>
      <left/>
      <right/>
      <top/>
      <bottom style="medium">
        <color rgb="FF850026"/>
      </bottom>
      <diagonal/>
    </border>
    <border>
      <left/>
      <right/>
      <top style="thin">
        <color indexed="64"/>
      </top>
      <bottom style="thin">
        <color indexed="64"/>
      </bottom>
      <diagonal/>
    </border>
    <border>
      <left/>
      <right/>
      <top/>
      <bottom style="medium">
        <color rgb="FFC00000"/>
      </bottom>
      <diagonal/>
    </border>
    <border>
      <left/>
      <right/>
      <top style="thin">
        <color rgb="FF393943"/>
      </top>
      <bottom style="medium">
        <color rgb="FFC00000"/>
      </bottom>
      <diagonal/>
    </border>
    <border>
      <left/>
      <right/>
      <top style="medium">
        <color rgb="FFC00000"/>
      </top>
      <bottom/>
      <diagonal/>
    </border>
    <border>
      <left/>
      <right/>
      <top style="medium">
        <color rgb="FFC00000"/>
      </top>
      <bottom style="hair">
        <color indexed="64"/>
      </bottom>
      <diagonal/>
    </border>
    <border>
      <left/>
      <right/>
      <top style="hair">
        <color indexed="64"/>
      </top>
      <bottom/>
      <diagonal/>
    </border>
    <border>
      <left/>
      <right/>
      <top style="thin">
        <color rgb="FFC00000"/>
      </top>
      <bottom/>
      <diagonal/>
    </border>
    <border>
      <left/>
      <right/>
      <top style="thin">
        <color indexed="64"/>
      </top>
      <bottom style="medium">
        <color rgb="FFC00000"/>
      </bottom>
      <diagonal/>
    </border>
    <border>
      <left/>
      <right/>
      <top/>
      <bottom style="medium">
        <color indexed="64"/>
      </bottom>
      <diagonal/>
    </border>
    <border>
      <left/>
      <right/>
      <top style="thin">
        <color indexed="64"/>
      </top>
      <bottom/>
      <diagonal/>
    </border>
  </borders>
  <cellStyleXfs count="12">
    <xf numFmtId="0" fontId="0" fillId="0" borderId="0"/>
    <xf numFmtId="164"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40" fontId="4"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cellStyleXfs>
  <cellXfs count="678">
    <xf numFmtId="0" fontId="0" fillId="0" borderId="0" xfId="0"/>
    <xf numFmtId="0" fontId="10" fillId="2" borderId="0" xfId="0" applyFont="1" applyFill="1" applyAlignment="1">
      <alignment wrapText="1" shrinkToFit="1"/>
    </xf>
    <xf numFmtId="0" fontId="12" fillId="2" borderId="0" xfId="0" applyFont="1" applyFill="1" applyBorder="1" applyAlignment="1">
      <alignment horizontal="centerContinuous" vertical="center" wrapText="1" shrinkToFit="1"/>
    </xf>
    <xf numFmtId="165" fontId="9" fillId="2" borderId="0" xfId="0" applyNumberFormat="1" applyFont="1" applyFill="1" applyBorder="1" applyAlignment="1">
      <alignment horizontal="centerContinuous" vertical="center" wrapText="1" shrinkToFit="1"/>
    </xf>
    <xf numFmtId="166" fontId="9" fillId="2" borderId="0" xfId="1" applyNumberFormat="1" applyFont="1" applyFill="1" applyBorder="1" applyAlignment="1">
      <alignment horizontal="centerContinuous" vertical="center" wrapText="1" shrinkToFit="1"/>
    </xf>
    <xf numFmtId="0" fontId="10" fillId="2" borderId="0" xfId="0" applyFont="1" applyFill="1" applyAlignment="1">
      <alignment vertical="center" wrapText="1" shrinkToFit="1"/>
    </xf>
    <xf numFmtId="0" fontId="12" fillId="2" borderId="0" xfId="0" applyFont="1" applyFill="1" applyAlignment="1">
      <alignment horizontal="right" vertical="center" wrapText="1" shrinkToFit="1"/>
    </xf>
    <xf numFmtId="0" fontId="12" fillId="2" borderId="0" xfId="0" applyFont="1" applyFill="1" applyBorder="1" applyAlignment="1">
      <alignment horizontal="right" vertical="center" wrapText="1" shrinkToFit="1"/>
    </xf>
    <xf numFmtId="0" fontId="12" fillId="0" borderId="0" xfId="0" applyFont="1" applyFill="1" applyBorder="1" applyAlignment="1">
      <alignment horizontal="centerContinuous" vertical="center" wrapText="1" shrinkToFit="1"/>
    </xf>
    <xf numFmtId="0" fontId="12" fillId="2" borderId="0" xfId="0" applyFont="1" applyFill="1" applyAlignment="1">
      <alignment horizontal="centerContinuous" vertical="center" wrapText="1"/>
    </xf>
    <xf numFmtId="0" fontId="12" fillId="2" borderId="0" xfId="3" quotePrefix="1" applyFont="1" applyFill="1" applyBorder="1" applyAlignment="1">
      <alignment horizontal="left" vertical="center" wrapText="1"/>
    </xf>
    <xf numFmtId="0" fontId="12" fillId="2" borderId="0" xfId="3" quotePrefix="1"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5" fillId="2" borderId="0" xfId="0" applyFont="1" applyFill="1" applyBorder="1" applyAlignment="1">
      <alignment vertical="center" wrapText="1" shrinkToFit="1"/>
    </xf>
    <xf numFmtId="166" fontId="10" fillId="2" borderId="0" xfId="1" applyNumberFormat="1" applyFont="1" applyFill="1" applyBorder="1" applyAlignment="1">
      <alignment horizontal="right" vertical="center" wrapText="1" shrinkToFit="1"/>
    </xf>
    <xf numFmtId="166" fontId="10" fillId="7" borderId="1" xfId="1" applyNumberFormat="1" applyFont="1" applyFill="1" applyBorder="1" applyAlignment="1">
      <alignment horizontal="right" vertical="center" wrapText="1" shrinkToFit="1"/>
    </xf>
    <xf numFmtId="166" fontId="10" fillId="7" borderId="0" xfId="1" applyNumberFormat="1" applyFont="1" applyFill="1" applyBorder="1" applyAlignment="1">
      <alignment horizontal="right" vertical="center" wrapText="1" shrinkToFit="1"/>
    </xf>
    <xf numFmtId="0" fontId="10" fillId="2" borderId="0" xfId="0" applyFont="1" applyFill="1" applyBorder="1" applyAlignment="1">
      <alignment vertical="center" wrapText="1" shrinkToFit="1"/>
    </xf>
    <xf numFmtId="0" fontId="15" fillId="2" borderId="0" xfId="0" applyFont="1" applyFill="1" applyBorder="1" applyAlignment="1">
      <alignment horizontal="left" vertical="center" wrapText="1" shrinkToFit="1"/>
    </xf>
    <xf numFmtId="166" fontId="12" fillId="7" borderId="0" xfId="1" applyNumberFormat="1" applyFont="1" applyFill="1" applyBorder="1" applyAlignment="1">
      <alignment horizontal="right" vertical="center" wrapText="1" shrinkToFit="1"/>
    </xf>
    <xf numFmtId="0" fontId="15" fillId="3" borderId="0" xfId="0" applyFont="1" applyFill="1" applyBorder="1" applyAlignment="1">
      <alignment vertical="center" wrapText="1"/>
    </xf>
    <xf numFmtId="0" fontId="15" fillId="3" borderId="0" xfId="0" applyFont="1" applyFill="1" applyBorder="1" applyAlignment="1">
      <alignment vertical="center" wrapText="1" shrinkToFit="1"/>
    </xf>
    <xf numFmtId="167" fontId="19" fillId="2" borderId="0" xfId="2" applyNumberFormat="1" applyFont="1" applyFill="1" applyBorder="1" applyAlignment="1">
      <alignment horizontal="right" vertical="center" wrapText="1" shrinkToFit="1"/>
    </xf>
    <xf numFmtId="165" fontId="15" fillId="2" borderId="0" xfId="1" applyNumberFormat="1" applyFont="1" applyFill="1" applyBorder="1" applyAlignment="1">
      <alignment horizontal="right" vertical="center" wrapText="1" shrinkToFit="1"/>
    </xf>
    <xf numFmtId="166" fontId="9" fillId="2" borderId="0" xfId="1" applyNumberFormat="1" applyFont="1" applyFill="1" applyBorder="1" applyAlignment="1">
      <alignment horizontal="right" vertical="center" wrapText="1" shrinkToFit="1"/>
    </xf>
    <xf numFmtId="0" fontId="12" fillId="2" borderId="0" xfId="3" applyFont="1" applyFill="1" applyBorder="1" applyAlignment="1">
      <alignment horizontal="left" vertical="center" wrapText="1"/>
    </xf>
    <xf numFmtId="166" fontId="10" fillId="2" borderId="3" xfId="1" applyNumberFormat="1" applyFont="1" applyFill="1" applyBorder="1" applyAlignment="1">
      <alignment horizontal="right" vertical="center" wrapText="1" shrinkToFit="1"/>
    </xf>
    <xf numFmtId="166" fontId="10" fillId="7" borderId="3" xfId="1" applyNumberFormat="1" applyFont="1" applyFill="1" applyBorder="1" applyAlignment="1">
      <alignment horizontal="right" vertical="center" wrapText="1" shrinkToFit="1"/>
    </xf>
    <xf numFmtId="166" fontId="10" fillId="2" borderId="4" xfId="1" applyNumberFormat="1" applyFont="1" applyFill="1" applyBorder="1" applyAlignment="1">
      <alignment horizontal="right" vertical="center" wrapText="1" shrinkToFit="1"/>
    </xf>
    <xf numFmtId="166" fontId="10" fillId="7" borderId="5" xfId="1" applyNumberFormat="1" applyFont="1" applyFill="1" applyBorder="1" applyAlignment="1">
      <alignment horizontal="right" vertical="center" wrapText="1" shrinkToFit="1"/>
    </xf>
    <xf numFmtId="0" fontId="20" fillId="0" borderId="0" xfId="0" applyFont="1" applyFill="1" applyBorder="1" applyAlignment="1">
      <alignment vertical="center" wrapText="1" shrinkToFit="1"/>
    </xf>
    <xf numFmtId="166" fontId="9" fillId="2" borderId="0" xfId="1" applyNumberFormat="1" applyFont="1" applyFill="1" applyBorder="1" applyAlignment="1">
      <alignment horizontal="centerContinuous" vertical="center"/>
    </xf>
    <xf numFmtId="0" fontId="10" fillId="2" borderId="0" xfId="0" applyFont="1" applyFill="1"/>
    <xf numFmtId="0" fontId="10" fillId="2" borderId="0" xfId="0" applyFont="1" applyFill="1" applyBorder="1"/>
    <xf numFmtId="0" fontId="2" fillId="2" borderId="0" xfId="0" applyFont="1" applyFill="1" applyBorder="1" applyAlignment="1">
      <alignment vertical="center"/>
    </xf>
    <xf numFmtId="165" fontId="10" fillId="2" borderId="0" xfId="1" applyNumberFormat="1" applyFont="1" applyFill="1" applyBorder="1" applyAlignment="1">
      <alignment vertical="center"/>
    </xf>
    <xf numFmtId="167" fontId="10" fillId="2" borderId="0" xfId="2" applyNumberFormat="1"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11" fillId="2" borderId="0" xfId="0" applyFont="1" applyFill="1" applyBorder="1" applyAlignment="1">
      <alignment vertical="center"/>
    </xf>
    <xf numFmtId="0" fontId="11" fillId="0" borderId="0" xfId="0" applyFont="1" applyFill="1" applyBorder="1" applyAlignment="1">
      <alignment vertical="center"/>
    </xf>
    <xf numFmtId="0" fontId="12" fillId="2" borderId="0" xfId="0" applyFont="1" applyFill="1" applyAlignment="1">
      <alignment horizontal="centerContinuous" vertical="center"/>
    </xf>
    <xf numFmtId="0" fontId="12" fillId="2" borderId="0" xfId="0" applyFont="1" applyFill="1" applyBorder="1" applyAlignment="1">
      <alignment horizontal="centerContinuous" vertical="center"/>
    </xf>
    <xf numFmtId="165" fontId="9" fillId="2" borderId="0" xfId="0" applyNumberFormat="1" applyFont="1" applyFill="1" applyBorder="1" applyAlignment="1">
      <alignment horizontal="centerContinuous" vertical="center"/>
    </xf>
    <xf numFmtId="166" fontId="10" fillId="3" borderId="0" xfId="1" applyNumberFormat="1" applyFont="1" applyFill="1" applyBorder="1"/>
    <xf numFmtId="0" fontId="23" fillId="2" borderId="0" xfId="0" applyFont="1" applyFill="1" applyBorder="1" applyAlignment="1">
      <alignment horizontal="center" vertical="center"/>
    </xf>
    <xf numFmtId="0" fontId="23" fillId="2" borderId="0" xfId="0" applyFont="1" applyFill="1" applyBorder="1" applyAlignment="1">
      <alignment horizontal="right" vertical="center"/>
    </xf>
    <xf numFmtId="0" fontId="9" fillId="2" borderId="0" xfId="0" applyFont="1" applyFill="1" applyBorder="1" applyAlignment="1">
      <alignment vertical="center"/>
    </xf>
    <xf numFmtId="0" fontId="15" fillId="2" borderId="0" xfId="0" quotePrefix="1" applyFont="1" applyFill="1" applyBorder="1" applyAlignment="1">
      <alignment horizontal="left" vertical="center"/>
    </xf>
    <xf numFmtId="0" fontId="15" fillId="2" borderId="0" xfId="0" applyFont="1" applyFill="1" applyBorder="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15" fillId="3" borderId="0" xfId="0" applyFont="1" applyFill="1" applyBorder="1" applyAlignment="1">
      <alignment horizontal="left" vertical="center"/>
    </xf>
    <xf numFmtId="0" fontId="10" fillId="2" borderId="0" xfId="3" applyFont="1" applyFill="1" applyBorder="1" applyAlignment="1">
      <alignment vertical="center"/>
    </xf>
    <xf numFmtId="0" fontId="10" fillId="2" borderId="0" xfId="3" applyFont="1" applyFill="1" applyAlignment="1">
      <alignment vertical="center"/>
    </xf>
    <xf numFmtId="0" fontId="10" fillId="2" borderId="0" xfId="3" applyFont="1" applyFill="1" applyBorder="1" applyAlignment="1">
      <alignment vertical="center" wrapText="1"/>
    </xf>
    <xf numFmtId="0" fontId="10" fillId="0" borderId="0" xfId="0" applyFont="1" applyFill="1" applyBorder="1" applyAlignment="1">
      <alignment vertical="center" wrapText="1" shrinkToFit="1"/>
    </xf>
    <xf numFmtId="0" fontId="15" fillId="0" borderId="0" xfId="0" applyFont="1" applyFill="1" applyBorder="1" applyAlignment="1">
      <alignment vertical="center" wrapText="1" shrinkToFit="1"/>
    </xf>
    <xf numFmtId="166" fontId="10" fillId="3" borderId="0" xfId="1" applyNumberFormat="1" applyFont="1" applyFill="1" applyBorder="1" applyAlignment="1">
      <alignment horizontal="right" vertical="center" wrapText="1" shrinkToFit="1"/>
    </xf>
    <xf numFmtId="0" fontId="10" fillId="0" borderId="0" xfId="1" applyNumberFormat="1" applyFont="1" applyFill="1" applyBorder="1" applyAlignment="1">
      <alignment vertical="center" wrapText="1" shrinkToFit="1"/>
    </xf>
    <xf numFmtId="0" fontId="10" fillId="3" borderId="0" xfId="0" applyFont="1" applyFill="1" applyAlignment="1">
      <alignment vertical="center" wrapText="1" shrinkToFit="1"/>
    </xf>
    <xf numFmtId="164" fontId="15" fillId="2" borderId="0" xfId="1" applyNumberFormat="1" applyFont="1" applyFill="1" applyBorder="1" applyAlignment="1">
      <alignment horizontal="right" vertical="center" wrapText="1" shrinkToFit="1"/>
    </xf>
    <xf numFmtId="164" fontId="9" fillId="0" borderId="0" xfId="1" applyNumberFormat="1" applyFont="1" applyFill="1" applyBorder="1" applyAlignment="1">
      <alignment horizontal="center" vertical="center" wrapText="1" shrinkToFit="1"/>
    </xf>
    <xf numFmtId="0" fontId="10" fillId="0" borderId="0" xfId="3" applyFont="1" applyFill="1" applyBorder="1" applyAlignment="1">
      <alignment vertical="center" wrapText="1" shrinkToFit="1"/>
    </xf>
    <xf numFmtId="0" fontId="10" fillId="2" borderId="0" xfId="3" applyFont="1" applyFill="1" applyBorder="1" applyAlignment="1">
      <alignment vertical="center" wrapText="1" shrinkToFit="1"/>
    </xf>
    <xf numFmtId="166" fontId="21" fillId="2" borderId="0" xfId="1" applyNumberFormat="1" applyFont="1" applyFill="1" applyBorder="1" applyAlignment="1">
      <alignment vertical="center" wrapText="1" shrinkToFit="1"/>
    </xf>
    <xf numFmtId="0" fontId="21" fillId="0" borderId="0" xfId="0" applyFont="1" applyFill="1" applyBorder="1" applyAlignment="1">
      <alignment vertical="center" wrapText="1" shrinkToFit="1"/>
    </xf>
    <xf numFmtId="0" fontId="21" fillId="2" borderId="0" xfId="0" applyFont="1" applyFill="1" applyBorder="1" applyAlignment="1">
      <alignment vertical="center" wrapText="1" shrinkToFit="1"/>
    </xf>
    <xf numFmtId="0" fontId="21" fillId="2" borderId="0" xfId="0" applyFont="1" applyFill="1" applyAlignment="1">
      <alignment vertical="center" wrapText="1" shrinkToFit="1"/>
    </xf>
    <xf numFmtId="166" fontId="21" fillId="2" borderId="0" xfId="1" applyNumberFormat="1" applyFont="1" applyFill="1" applyAlignment="1">
      <alignment vertical="center" wrapText="1" shrinkToFit="1"/>
    </xf>
    <xf numFmtId="0" fontId="5"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0" borderId="0" xfId="0" applyFont="1" applyFill="1" applyBorder="1" applyAlignment="1">
      <alignment vertical="center"/>
    </xf>
    <xf numFmtId="0" fontId="8" fillId="2" borderId="0" xfId="0" applyFont="1" applyFill="1" applyBorder="1" applyAlignment="1">
      <alignment vertical="center"/>
    </xf>
    <xf numFmtId="166" fontId="8" fillId="2" borderId="0" xfId="1" applyNumberFormat="1"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Border="1" applyAlignment="1">
      <alignment horizontal="right" vertical="center"/>
    </xf>
    <xf numFmtId="0" fontId="2" fillId="0" borderId="0" xfId="0" applyFont="1" applyFill="1" applyBorder="1" applyAlignment="1">
      <alignment vertical="center"/>
    </xf>
    <xf numFmtId="165" fontId="15" fillId="2" borderId="0" xfId="1" applyNumberFormat="1" applyFont="1" applyFill="1" applyBorder="1" applyAlignment="1">
      <alignment horizontal="right" vertical="center"/>
    </xf>
    <xf numFmtId="0" fontId="10" fillId="2" borderId="0" xfId="3" applyFont="1" applyFill="1" applyBorder="1" applyAlignment="1">
      <alignment horizontal="right" vertical="center" wrapText="1" shrinkToFit="1"/>
    </xf>
    <xf numFmtId="0" fontId="10" fillId="0" borderId="5" xfId="0" applyFont="1" applyFill="1" applyBorder="1" applyAlignment="1">
      <alignment vertical="center"/>
    </xf>
    <xf numFmtId="165" fontId="10" fillId="3" borderId="0" xfId="1" applyNumberFormat="1" applyFont="1" applyFill="1" applyBorder="1"/>
    <xf numFmtId="0" fontId="10" fillId="2" borderId="0" xfId="3" applyFont="1" applyFill="1" applyBorder="1" applyAlignment="1">
      <alignment horizontal="left" wrapText="1"/>
    </xf>
    <xf numFmtId="166" fontId="15" fillId="3" borderId="0" xfId="1" applyNumberFormat="1" applyFont="1" applyFill="1" applyBorder="1" applyAlignment="1">
      <alignment vertical="center"/>
    </xf>
    <xf numFmtId="0" fontId="15" fillId="3" borderId="0" xfId="0" applyFont="1" applyFill="1" applyBorder="1" applyAlignment="1">
      <alignment vertical="center"/>
    </xf>
    <xf numFmtId="0" fontId="10" fillId="3" borderId="0" xfId="3" applyFont="1" applyFill="1" applyAlignment="1">
      <alignment vertical="center"/>
    </xf>
    <xf numFmtId="0" fontId="31" fillId="3" borderId="0" xfId="0" applyFont="1" applyFill="1" applyBorder="1" applyAlignment="1">
      <alignment vertical="center"/>
    </xf>
    <xf numFmtId="0" fontId="9" fillId="3" borderId="0" xfId="6" applyFont="1" applyFill="1" applyBorder="1" applyAlignment="1">
      <alignment vertical="center"/>
    </xf>
    <xf numFmtId="165" fontId="10" fillId="3" borderId="0" xfId="1" applyNumberFormat="1" applyFont="1" applyFill="1" applyBorder="1" applyAlignment="1">
      <alignment vertical="center"/>
    </xf>
    <xf numFmtId="0" fontId="16" fillId="2" borderId="0" xfId="0" applyFont="1" applyFill="1" applyBorder="1" applyAlignment="1">
      <alignment horizontal="left" vertical="center"/>
    </xf>
    <xf numFmtId="0" fontId="23" fillId="2" borderId="0" xfId="3" applyFont="1" applyFill="1" applyBorder="1" applyAlignment="1">
      <alignment horizontal="left" vertical="center"/>
    </xf>
    <xf numFmtId="0" fontId="29" fillId="2" borderId="0" xfId="0" applyFont="1" applyFill="1" applyAlignment="1">
      <alignment vertical="center"/>
    </xf>
    <xf numFmtId="165" fontId="29" fillId="2" borderId="0" xfId="0" applyNumberFormat="1" applyFont="1" applyFill="1" applyAlignment="1">
      <alignment vertical="center"/>
    </xf>
    <xf numFmtId="0" fontId="23" fillId="2" borderId="0" xfId="3" applyFont="1" applyFill="1" applyBorder="1" applyAlignment="1">
      <alignment horizontal="right" vertical="center"/>
    </xf>
    <xf numFmtId="0" fontId="20" fillId="6" borderId="0" xfId="0" applyFont="1" applyFill="1" applyBorder="1" applyAlignment="1">
      <alignment vertical="center" wrapText="1" shrinkToFit="1"/>
    </xf>
    <xf numFmtId="0" fontId="31" fillId="3" borderId="5" xfId="0" applyFont="1" applyFill="1" applyBorder="1" applyAlignment="1">
      <alignment vertical="center"/>
    </xf>
    <xf numFmtId="0" fontId="20" fillId="0" borderId="0" xfId="0" applyFont="1" applyFill="1" applyBorder="1" applyAlignment="1">
      <alignment horizontal="right" vertical="center" wrapText="1" shrinkToFit="1"/>
    </xf>
    <xf numFmtId="0" fontId="23" fillId="2" borderId="0" xfId="0" applyFont="1" applyFill="1" applyBorder="1" applyAlignment="1">
      <alignment horizontal="right" vertical="center" wrapText="1"/>
    </xf>
    <xf numFmtId="165" fontId="9" fillId="2" borderId="0" xfId="1" applyNumberFormat="1" applyFont="1" applyFill="1" applyBorder="1" applyAlignment="1">
      <alignment horizontal="right" vertical="center"/>
    </xf>
    <xf numFmtId="166" fontId="9" fillId="2" borderId="0" xfId="1" applyNumberFormat="1" applyFont="1" applyFill="1" applyBorder="1" applyAlignment="1">
      <alignment horizontal="right" vertical="center"/>
    </xf>
    <xf numFmtId="167" fontId="15" fillId="2" borderId="0" xfId="2" applyNumberFormat="1" applyFont="1" applyFill="1" applyBorder="1" applyAlignment="1">
      <alignment horizontal="right" vertical="center"/>
    </xf>
    <xf numFmtId="0" fontId="9" fillId="2" borderId="0" xfId="0" applyFont="1" applyFill="1" applyBorder="1" applyAlignment="1">
      <alignment horizontal="right" vertical="center"/>
    </xf>
    <xf numFmtId="0" fontId="12" fillId="2" borderId="0" xfId="3" applyFont="1" applyFill="1" applyBorder="1" applyAlignment="1">
      <alignment horizontal="right" vertical="center"/>
    </xf>
    <xf numFmtId="0" fontId="10" fillId="2" borderId="0" xfId="3" applyFont="1" applyFill="1" applyBorder="1" applyAlignment="1">
      <alignment horizontal="right" vertical="center"/>
    </xf>
    <xf numFmtId="0" fontId="18" fillId="3" borderId="5" xfId="0" applyFont="1" applyFill="1" applyBorder="1" applyAlignment="1">
      <alignment horizontal="right" vertical="center" wrapText="1" shrinkToFit="1"/>
    </xf>
    <xf numFmtId="166" fontId="10" fillId="3" borderId="5" xfId="1" applyNumberFormat="1" applyFont="1" applyFill="1" applyBorder="1" applyAlignment="1">
      <alignment horizontal="right" vertical="center" wrapText="1" shrinkToFit="1"/>
    </xf>
    <xf numFmtId="165" fontId="9" fillId="2" borderId="0" xfId="1" applyNumberFormat="1" applyFont="1" applyFill="1" applyBorder="1" applyAlignment="1">
      <alignment horizontal="right" vertical="center" wrapText="1" shrinkToFit="1"/>
    </xf>
    <xf numFmtId="167" fontId="15" fillId="2" borderId="0" xfId="2" applyNumberFormat="1" applyFont="1" applyFill="1" applyBorder="1" applyAlignment="1">
      <alignment horizontal="right" vertical="center" wrapText="1" shrinkToFit="1"/>
    </xf>
    <xf numFmtId="0" fontId="10" fillId="7" borderId="0" xfId="0" applyFont="1" applyFill="1" applyBorder="1" applyAlignment="1">
      <alignment horizontal="right" vertical="center" wrapText="1" shrinkToFit="1"/>
    </xf>
    <xf numFmtId="0" fontId="18" fillId="3" borderId="0" xfId="0" applyFont="1" applyFill="1" applyAlignment="1">
      <alignment horizontal="right" vertical="center" wrapText="1" shrinkToFit="1"/>
    </xf>
    <xf numFmtId="169" fontId="18" fillId="3" borderId="0" xfId="0" applyNumberFormat="1" applyFont="1" applyFill="1" applyAlignment="1">
      <alignment horizontal="right" vertical="center" wrapText="1" shrinkToFit="1"/>
    </xf>
    <xf numFmtId="37" fontId="12" fillId="7" borderId="0" xfId="0" applyNumberFormat="1" applyFont="1" applyFill="1" applyAlignment="1">
      <alignment horizontal="right" vertical="center" wrapText="1" shrinkToFit="1"/>
    </xf>
    <xf numFmtId="0" fontId="18" fillId="7" borderId="0" xfId="0" applyFont="1" applyFill="1" applyAlignment="1">
      <alignment horizontal="right" vertical="center" wrapText="1" shrinkToFit="1"/>
    </xf>
    <xf numFmtId="172" fontId="10" fillId="7" borderId="0" xfId="5" applyNumberFormat="1" applyFont="1" applyFill="1" applyBorder="1" applyAlignment="1">
      <alignment horizontal="right" vertical="center" wrapText="1" shrinkToFit="1"/>
    </xf>
    <xf numFmtId="0" fontId="10" fillId="3" borderId="0" xfId="0" applyFont="1" applyFill="1" applyAlignment="1">
      <alignment horizontal="right" vertical="center" wrapText="1" shrinkToFit="1"/>
    </xf>
    <xf numFmtId="172" fontId="10" fillId="3" borderId="0" xfId="5" applyNumberFormat="1" applyFont="1" applyFill="1" applyBorder="1" applyAlignment="1">
      <alignment horizontal="right" vertical="center" wrapText="1" shrinkToFit="1"/>
    </xf>
    <xf numFmtId="0" fontId="10" fillId="3" borderId="0" xfId="3" applyFont="1" applyFill="1" applyBorder="1" applyAlignment="1">
      <alignment horizontal="right" vertical="center" wrapText="1" shrinkToFit="1"/>
    </xf>
    <xf numFmtId="0" fontId="10" fillId="0" borderId="0" xfId="3" applyFont="1" applyFill="1" applyBorder="1" applyAlignment="1">
      <alignment horizontal="right" vertical="center" wrapText="1" shrinkToFit="1"/>
    </xf>
    <xf numFmtId="0" fontId="10" fillId="3" borderId="0" xfId="3" applyFont="1" applyFill="1" applyAlignment="1">
      <alignment horizontal="right" vertical="center" wrapText="1" shrinkToFit="1"/>
    </xf>
    <xf numFmtId="0" fontId="10" fillId="3" borderId="0" xfId="0" applyFont="1" applyFill="1" applyBorder="1" applyAlignment="1">
      <alignment horizontal="right" vertical="center" wrapText="1" shrinkToFit="1"/>
    </xf>
    <xf numFmtId="0" fontId="12" fillId="2" borderId="0" xfId="0" applyFont="1" applyFill="1" applyAlignment="1">
      <alignment horizontal="centerContinuous" vertical="center" wrapText="1" shrinkToFit="1"/>
    </xf>
    <xf numFmtId="0" fontId="23" fillId="2" borderId="0" xfId="3" applyFont="1" applyFill="1" applyBorder="1" applyAlignment="1">
      <alignment horizontal="left" vertical="center" wrapText="1" shrinkToFit="1"/>
    </xf>
    <xf numFmtId="0" fontId="15" fillId="7" borderId="3" xfId="0" applyFont="1" applyFill="1" applyBorder="1" applyAlignment="1">
      <alignment vertical="center" wrapText="1" shrinkToFit="1"/>
    </xf>
    <xf numFmtId="0" fontId="15" fillId="2" borderId="4" xfId="0" applyFont="1" applyFill="1" applyBorder="1" applyAlignment="1">
      <alignment vertical="center" wrapText="1" shrinkToFit="1"/>
    </xf>
    <xf numFmtId="0" fontId="15" fillId="7" borderId="0" xfId="0" applyFont="1" applyFill="1" applyBorder="1" applyAlignment="1">
      <alignment horizontal="left" vertical="center" wrapText="1" shrinkToFit="1"/>
    </xf>
    <xf numFmtId="0" fontId="15" fillId="3" borderId="4" xfId="0" applyFont="1" applyFill="1" applyBorder="1" applyAlignment="1">
      <alignment horizontal="left" vertical="center" wrapText="1" shrinkToFit="1"/>
    </xf>
    <xf numFmtId="0" fontId="10" fillId="7" borderId="0" xfId="0" applyFont="1" applyFill="1" applyBorder="1" applyAlignment="1">
      <alignment vertical="center" wrapText="1" shrinkToFit="1"/>
    </xf>
    <xf numFmtId="0" fontId="15" fillId="2" borderId="3" xfId="0" applyFont="1" applyFill="1" applyBorder="1" applyAlignment="1">
      <alignment vertical="center" wrapText="1" shrinkToFit="1"/>
    </xf>
    <xf numFmtId="0" fontId="15" fillId="7" borderId="0" xfId="0" applyFont="1" applyFill="1" applyBorder="1" applyAlignment="1">
      <alignment vertical="center" wrapText="1" shrinkToFit="1"/>
    </xf>
    <xf numFmtId="0" fontId="10" fillId="0" borderId="5" xfId="0" applyFont="1" applyFill="1" applyBorder="1" applyAlignment="1">
      <alignment vertical="center" wrapText="1" shrinkToFit="1"/>
    </xf>
    <xf numFmtId="0" fontId="12" fillId="2" borderId="0" xfId="4" applyFont="1" applyFill="1" applyAlignment="1">
      <alignment vertical="center" wrapText="1" shrinkToFit="1"/>
    </xf>
    <xf numFmtId="0" fontId="10" fillId="3" borderId="0" xfId="0" applyFont="1" applyFill="1" applyBorder="1" applyAlignment="1">
      <alignment vertical="center" wrapText="1" shrinkToFit="1"/>
    </xf>
    <xf numFmtId="0" fontId="15" fillId="3" borderId="0" xfId="0" quotePrefix="1" applyFont="1" applyFill="1" applyBorder="1" applyAlignment="1">
      <alignment horizontal="left" vertical="center" wrapText="1" shrinkToFit="1"/>
    </xf>
    <xf numFmtId="0" fontId="9" fillId="3" borderId="0" xfId="6" applyFont="1" applyFill="1" applyBorder="1" applyAlignment="1">
      <alignment vertical="center" wrapText="1" shrinkToFit="1"/>
    </xf>
    <xf numFmtId="0" fontId="16" fillId="2" borderId="0" xfId="0" applyFont="1" applyFill="1" applyBorder="1" applyAlignment="1">
      <alignment horizontal="left" vertical="center" wrapText="1" shrinkToFit="1"/>
    </xf>
    <xf numFmtId="0" fontId="12" fillId="7" borderId="0" xfId="0" applyFont="1" applyFill="1" applyAlignment="1">
      <alignment horizontal="right" vertical="center" wrapText="1" shrinkToFit="1"/>
    </xf>
    <xf numFmtId="172" fontId="12" fillId="7" borderId="0" xfId="5" applyNumberFormat="1" applyFont="1" applyFill="1" applyBorder="1" applyAlignment="1">
      <alignment horizontal="right" vertical="center" wrapText="1" shrinkToFit="1"/>
    </xf>
    <xf numFmtId="165" fontId="10" fillId="3" borderId="0" xfId="1" applyNumberFormat="1" applyFont="1" applyFill="1" applyBorder="1" applyAlignment="1">
      <alignment horizontal="right" vertical="center" wrapText="1" shrinkToFit="1"/>
    </xf>
    <xf numFmtId="0" fontId="10" fillId="7" borderId="0" xfId="0" applyFont="1" applyFill="1" applyBorder="1" applyAlignment="1">
      <alignment horizontal="left" vertical="center" wrapText="1" indent="1" shrinkToFit="1"/>
    </xf>
    <xf numFmtId="0" fontId="10" fillId="3" borderId="0" xfId="0" applyFont="1" applyFill="1" applyBorder="1" applyAlignment="1">
      <alignment horizontal="left" vertical="center" wrapText="1" indent="1" shrinkToFit="1"/>
    </xf>
    <xf numFmtId="0" fontId="10" fillId="7" borderId="5" xfId="0" applyFont="1" applyFill="1" applyBorder="1" applyAlignment="1">
      <alignment horizontal="left" vertical="center" wrapText="1" indent="1" shrinkToFit="1"/>
    </xf>
    <xf numFmtId="0" fontId="9" fillId="7" borderId="0" xfId="0" applyFont="1" applyFill="1" applyBorder="1" applyAlignment="1">
      <alignment vertical="center" wrapText="1" shrinkToFit="1"/>
    </xf>
    <xf numFmtId="166" fontId="18" fillId="3" borderId="5" xfId="1" applyNumberFormat="1" applyFont="1" applyFill="1" applyBorder="1" applyAlignment="1">
      <alignment horizontal="right" vertical="center" wrapText="1" shrinkToFit="1"/>
    </xf>
    <xf numFmtId="165" fontId="18" fillId="3" borderId="0" xfId="1" applyNumberFormat="1" applyFont="1" applyFill="1" applyBorder="1" applyAlignment="1">
      <alignment horizontal="right" vertical="center" wrapText="1" shrinkToFit="1"/>
    </xf>
    <xf numFmtId="165" fontId="10" fillId="2" borderId="0" xfId="1" applyNumberFormat="1" applyFont="1" applyFill="1" applyBorder="1" applyAlignment="1">
      <alignment horizontal="right" vertical="center"/>
    </xf>
    <xf numFmtId="0" fontId="33" fillId="0" borderId="0" xfId="0" applyFont="1" applyFill="1" applyBorder="1" applyAlignment="1">
      <alignment vertical="center" wrapText="1" shrinkToFit="1"/>
    </xf>
    <xf numFmtId="165" fontId="10" fillId="0" borderId="0" xfId="1" applyNumberFormat="1" applyFont="1" applyFill="1" applyBorder="1" applyAlignment="1">
      <alignment vertical="center" wrapText="1" shrinkToFit="1"/>
    </xf>
    <xf numFmtId="164" fontId="10" fillId="0" borderId="0" xfId="1" applyNumberFormat="1" applyFont="1" applyFill="1" applyBorder="1" applyAlignment="1">
      <alignment vertical="center" wrapText="1" shrinkToFit="1"/>
    </xf>
    <xf numFmtId="0" fontId="12" fillId="2" borderId="0" xfId="3" applyFont="1" applyFill="1" applyBorder="1" applyAlignment="1">
      <alignment horizontal="centerContinuous" vertical="center"/>
    </xf>
    <xf numFmtId="0" fontId="14" fillId="2" borderId="0" xfId="4" applyFont="1" applyFill="1" applyBorder="1" applyAlignment="1">
      <alignment vertical="center"/>
    </xf>
    <xf numFmtId="0" fontId="31" fillId="2" borderId="0" xfId="4" applyFont="1" applyFill="1" applyBorder="1" applyAlignment="1">
      <alignment horizontal="centerContinuous" vertical="center" shrinkToFit="1"/>
    </xf>
    <xf numFmtId="0" fontId="31" fillId="2" borderId="0" xfId="4" applyFont="1" applyFill="1" applyBorder="1" applyAlignment="1">
      <alignment vertical="center" shrinkToFit="1"/>
    </xf>
    <xf numFmtId="0" fontId="12" fillId="2" borderId="0" xfId="3" applyFont="1" applyFill="1" applyBorder="1" applyAlignment="1">
      <alignment horizontal="centerContinuous" vertical="center" wrapText="1"/>
    </xf>
    <xf numFmtId="0" fontId="14" fillId="2" borderId="0" xfId="4" applyFont="1" applyFill="1" applyBorder="1" applyAlignment="1">
      <alignment vertical="center" wrapText="1"/>
    </xf>
    <xf numFmtId="0" fontId="32" fillId="2" borderId="0" xfId="4" applyFont="1" applyFill="1" applyBorder="1" applyAlignment="1">
      <alignment horizontal="centerContinuous" vertical="center" wrapText="1" shrinkToFit="1"/>
    </xf>
    <xf numFmtId="165" fontId="12" fillId="2" borderId="0" xfId="1" applyNumberFormat="1" applyFont="1" applyFill="1" applyBorder="1" applyAlignment="1">
      <alignment horizontal="right" vertical="center" wrapText="1" shrinkToFit="1"/>
    </xf>
    <xf numFmtId="165" fontId="12" fillId="7" borderId="0" xfId="1" applyNumberFormat="1" applyFont="1" applyFill="1" applyBorder="1" applyAlignment="1">
      <alignment horizontal="right" vertical="center" wrapText="1" shrinkToFit="1"/>
    </xf>
    <xf numFmtId="165" fontId="12" fillId="7" borderId="3" xfId="1" applyNumberFormat="1" applyFont="1" applyFill="1" applyBorder="1" applyAlignment="1">
      <alignment horizontal="right" vertical="center" wrapText="1" shrinkToFit="1"/>
    </xf>
    <xf numFmtId="165" fontId="12" fillId="2" borderId="4" xfId="1" applyNumberFormat="1" applyFont="1" applyFill="1" applyBorder="1" applyAlignment="1">
      <alignment horizontal="right" vertical="center" wrapText="1" shrinkToFit="1"/>
    </xf>
    <xf numFmtId="165" fontId="12" fillId="3" borderId="5" xfId="1" applyNumberFormat="1" applyFont="1" applyFill="1" applyBorder="1" applyAlignment="1">
      <alignment horizontal="right" vertical="center" wrapText="1" shrinkToFit="1"/>
    </xf>
    <xf numFmtId="165" fontId="12" fillId="3" borderId="4" xfId="1" applyNumberFormat="1" applyFont="1" applyFill="1" applyBorder="1" applyAlignment="1">
      <alignment horizontal="right" vertical="center" wrapText="1" shrinkToFit="1"/>
    </xf>
    <xf numFmtId="165" fontId="12" fillId="3" borderId="0" xfId="1" applyNumberFormat="1" applyFont="1" applyFill="1" applyBorder="1" applyAlignment="1">
      <alignment horizontal="right" vertical="center" wrapText="1" shrinkToFit="1"/>
    </xf>
    <xf numFmtId="166" fontId="12" fillId="3" borderId="0" xfId="1" applyNumberFormat="1" applyFont="1" applyFill="1" applyBorder="1" applyAlignment="1">
      <alignment horizontal="right" vertical="center" wrapText="1" shrinkToFit="1"/>
    </xf>
    <xf numFmtId="166" fontId="12" fillId="7" borderId="5" xfId="1" applyNumberFormat="1" applyFont="1" applyFill="1" applyBorder="1" applyAlignment="1">
      <alignment horizontal="right" vertical="center" wrapText="1" shrinkToFit="1"/>
    </xf>
    <xf numFmtId="165" fontId="12" fillId="0" borderId="3" xfId="1" applyNumberFormat="1" applyFont="1" applyFill="1" applyBorder="1" applyAlignment="1">
      <alignment horizontal="right" vertical="center" wrapText="1" shrinkToFit="1"/>
    </xf>
    <xf numFmtId="0" fontId="12" fillId="3" borderId="0" xfId="0" applyFont="1" applyFill="1" applyBorder="1" applyAlignment="1">
      <alignment horizontal="right" vertical="center" wrapText="1" shrinkToFit="1"/>
    </xf>
    <xf numFmtId="37" fontId="12" fillId="3" borderId="0" xfId="0" applyNumberFormat="1" applyFont="1" applyFill="1" applyAlignment="1">
      <alignment horizontal="right" vertical="center" wrapText="1" shrinkToFit="1"/>
    </xf>
    <xf numFmtId="10" fontId="9" fillId="3" borderId="0" xfId="2" applyNumberFormat="1" applyFont="1" applyFill="1" applyBorder="1" applyAlignment="1">
      <alignment horizontal="right" vertical="center" wrapText="1" shrinkToFit="1"/>
    </xf>
    <xf numFmtId="164" fontId="15" fillId="3" borderId="0" xfId="1" applyNumberFormat="1" applyFont="1" applyFill="1" applyBorder="1" applyAlignment="1">
      <alignment horizontal="right" vertical="center" wrapText="1" shrinkToFit="1"/>
    </xf>
    <xf numFmtId="0" fontId="15" fillId="2" borderId="3" xfId="0" applyFont="1" applyFill="1" applyBorder="1" applyAlignment="1">
      <alignment horizontal="left" wrapText="1"/>
    </xf>
    <xf numFmtId="0" fontId="15" fillId="2" borderId="3" xfId="0" applyFont="1" applyFill="1" applyBorder="1" applyAlignment="1">
      <alignment wrapText="1"/>
    </xf>
    <xf numFmtId="37" fontId="20" fillId="3" borderId="0" xfId="0" applyNumberFormat="1" applyFont="1" applyFill="1" applyAlignment="1">
      <alignment horizontal="right" vertical="center" wrapText="1" shrinkToFit="1"/>
    </xf>
    <xf numFmtId="0" fontId="20" fillId="3" borderId="0" xfId="0" applyFont="1" applyFill="1" applyAlignment="1">
      <alignment horizontal="right" vertical="center" wrapText="1" shrinkToFit="1"/>
    </xf>
    <xf numFmtId="0" fontId="18" fillId="3" borderId="0" xfId="0" applyFont="1" applyFill="1" applyBorder="1" applyAlignment="1">
      <alignment horizontal="right" vertical="center" wrapText="1" shrinkToFit="1"/>
    </xf>
    <xf numFmtId="172" fontId="20" fillId="3" borderId="0" xfId="5" applyNumberFormat="1" applyFont="1" applyFill="1" applyBorder="1" applyAlignment="1">
      <alignment horizontal="right" vertical="center" wrapText="1" shrinkToFit="1"/>
    </xf>
    <xf numFmtId="0" fontId="22" fillId="5" borderId="0" xfId="0" applyFont="1" applyFill="1" applyBorder="1" applyAlignment="1">
      <alignment horizontal="center" vertical="center" wrapText="1" shrinkToFit="1"/>
    </xf>
    <xf numFmtId="0" fontId="20" fillId="5" borderId="0" xfId="0" applyFont="1" applyFill="1" applyBorder="1" applyAlignment="1">
      <alignment horizontal="center" vertical="center" wrapText="1" shrinkToFit="1"/>
    </xf>
    <xf numFmtId="0" fontId="20" fillId="6"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166" fontId="10" fillId="2" borderId="6" xfId="1" applyNumberFormat="1" applyFont="1" applyFill="1" applyBorder="1" applyAlignment="1">
      <alignment horizontal="right" vertical="center" wrapText="1" shrinkToFit="1"/>
    </xf>
    <xf numFmtId="166" fontId="10" fillId="2" borderId="1" xfId="1" applyNumberFormat="1" applyFont="1" applyFill="1" applyBorder="1" applyAlignment="1">
      <alignment horizontal="right" vertical="center" wrapText="1" shrinkToFit="1"/>
    </xf>
    <xf numFmtId="165" fontId="10" fillId="2" borderId="0" xfId="0" applyNumberFormat="1" applyFont="1" applyFill="1" applyAlignment="1">
      <alignment vertical="center"/>
    </xf>
    <xf numFmtId="165" fontId="37" fillId="2" borderId="0" xfId="0" applyNumberFormat="1" applyFont="1" applyFill="1" applyBorder="1" applyAlignment="1">
      <alignment horizontal="left" vertical="center"/>
    </xf>
    <xf numFmtId="0" fontId="37" fillId="2" borderId="0" xfId="0" applyFont="1" applyFill="1" applyAlignment="1">
      <alignment vertical="center"/>
    </xf>
    <xf numFmtId="167" fontId="37" fillId="2" borderId="0" xfId="2" applyNumberFormat="1" applyFont="1" applyFill="1" applyAlignment="1">
      <alignment vertical="center"/>
    </xf>
    <xf numFmtId="0" fontId="25" fillId="2" borderId="0" xfId="0" applyFont="1" applyFill="1" applyAlignment="1">
      <alignment vertical="center" wrapText="1" shrinkToFit="1"/>
    </xf>
    <xf numFmtId="0" fontId="20" fillId="8" borderId="0" xfId="0" applyFont="1" applyFill="1" applyBorder="1" applyAlignment="1">
      <alignment vertical="center" wrapText="1"/>
    </xf>
    <xf numFmtId="165" fontId="15" fillId="2" borderId="12" xfId="1" applyNumberFormat="1" applyFont="1" applyFill="1" applyBorder="1" applyAlignment="1">
      <alignment horizontal="right" vertical="center" wrapText="1" shrinkToFit="1"/>
    </xf>
    <xf numFmtId="166" fontId="15" fillId="2" borderId="12" xfId="1" applyNumberFormat="1" applyFont="1" applyFill="1" applyBorder="1" applyAlignment="1">
      <alignment horizontal="right" vertical="center" wrapText="1" shrinkToFit="1"/>
    </xf>
    <xf numFmtId="0" fontId="10" fillId="2" borderId="12" xfId="0" applyFont="1" applyFill="1" applyBorder="1" applyAlignment="1">
      <alignment horizontal="right" vertical="center" wrapText="1" shrinkToFit="1"/>
    </xf>
    <xf numFmtId="0" fontId="10" fillId="3" borderId="12" xfId="0" applyFont="1" applyFill="1" applyBorder="1" applyAlignment="1">
      <alignment vertical="center" wrapText="1" shrinkToFit="1"/>
    </xf>
    <xf numFmtId="0" fontId="38" fillId="2" borderId="0" xfId="0" applyFont="1" applyFill="1" applyBorder="1" applyAlignment="1">
      <alignment horizontal="right" vertical="center" wrapText="1" shrinkToFit="1"/>
    </xf>
    <xf numFmtId="0" fontId="38" fillId="0" borderId="0" xfId="0" applyFont="1" applyFill="1" applyBorder="1" applyAlignment="1">
      <alignment horizontal="right" vertical="center" wrapText="1" shrinkToFit="1"/>
    </xf>
    <xf numFmtId="0" fontId="40" fillId="0" borderId="0" xfId="0" applyFont="1" applyFill="1" applyBorder="1" applyAlignment="1">
      <alignment vertical="center" wrapText="1" shrinkToFit="1"/>
    </xf>
    <xf numFmtId="0" fontId="38" fillId="2" borderId="0" xfId="0" applyFont="1" applyFill="1" applyBorder="1" applyAlignment="1">
      <alignment horizontal="right" vertical="center"/>
    </xf>
    <xf numFmtId="0" fontId="33" fillId="3" borderId="0" xfId="0" applyFont="1" applyFill="1" applyBorder="1" applyAlignment="1">
      <alignment vertical="center" wrapText="1" shrinkToFit="1"/>
    </xf>
    <xf numFmtId="0" fontId="26" fillId="2" borderId="0" xfId="0" applyFont="1" applyFill="1" applyBorder="1" applyAlignment="1">
      <alignment horizontal="left" vertical="center" wrapText="1"/>
    </xf>
    <xf numFmtId="0" fontId="37" fillId="0" borderId="0" xfId="0" applyFont="1"/>
    <xf numFmtId="0" fontId="1" fillId="0" borderId="0" xfId="0" applyFont="1" applyBorder="1"/>
    <xf numFmtId="0" fontId="41" fillId="0" borderId="0" xfId="0" applyFont="1" applyBorder="1"/>
    <xf numFmtId="167" fontId="41" fillId="0" borderId="0" xfId="2" applyNumberFormat="1" applyFont="1" applyBorder="1" applyAlignment="1">
      <alignment horizontal="center"/>
    </xf>
    <xf numFmtId="167" fontId="44" fillId="0" borderId="0" xfId="2" applyNumberFormat="1" applyFont="1" applyFill="1" applyBorder="1" applyAlignment="1">
      <alignment horizontal="center" vertical="center" wrapText="1"/>
    </xf>
    <xf numFmtId="167" fontId="41" fillId="0" borderId="0" xfId="2" applyNumberFormat="1" applyFont="1" applyFill="1" applyBorder="1" applyAlignment="1">
      <alignment horizontal="center"/>
    </xf>
    <xf numFmtId="0" fontId="41" fillId="0" borderId="7" xfId="0" applyFont="1" applyBorder="1"/>
    <xf numFmtId="167" fontId="41" fillId="0" borderId="7" xfId="2" applyNumberFormat="1" applyFont="1" applyBorder="1" applyAlignment="1">
      <alignment horizontal="center"/>
    </xf>
    <xf numFmtId="0" fontId="37" fillId="0" borderId="0" xfId="0" applyFont="1" applyBorder="1"/>
    <xf numFmtId="0" fontId="41" fillId="0" borderId="0" xfId="0" applyFont="1" applyFill="1" applyBorder="1"/>
    <xf numFmtId="0" fontId="45" fillId="2" borderId="0" xfId="4" applyFont="1" applyFill="1" applyBorder="1" applyAlignment="1">
      <alignment vertical="center" shrinkToFit="1"/>
    </xf>
    <xf numFmtId="0" fontId="22" fillId="8" borderId="0" xfId="4" applyFont="1" applyFill="1" applyBorder="1" applyAlignment="1">
      <alignment horizontal="centerContinuous" vertical="center" shrinkToFit="1"/>
    </xf>
    <xf numFmtId="0" fontId="46" fillId="2" borderId="0" xfId="4" applyFont="1" applyFill="1"/>
    <xf numFmtId="0" fontId="47" fillId="3" borderId="2" xfId="4" applyFont="1" applyFill="1" applyBorder="1" applyAlignment="1">
      <alignment horizontal="center" vertical="center" wrapText="1" shrinkToFit="1"/>
    </xf>
    <xf numFmtId="0" fontId="48" fillId="3" borderId="2" xfId="4" applyFont="1" applyFill="1" applyBorder="1" applyAlignment="1">
      <alignment horizontal="center" vertical="center" wrapText="1" shrinkToFit="1"/>
    </xf>
    <xf numFmtId="0" fontId="49" fillId="2" borderId="0" xfId="4" applyFont="1" applyFill="1" applyBorder="1" applyAlignment="1">
      <alignment horizontal="center" vertical="center" wrapText="1" shrinkToFit="1"/>
    </xf>
    <xf numFmtId="0" fontId="37" fillId="0" borderId="0" xfId="4" applyFont="1" applyFill="1" applyBorder="1" applyAlignment="1">
      <alignment vertical="center"/>
    </xf>
    <xf numFmtId="0" fontId="37" fillId="0" borderId="0" xfId="4" applyFont="1" applyFill="1" applyBorder="1" applyAlignment="1">
      <alignment horizontal="left" vertical="center" wrapText="1" shrinkToFit="1"/>
    </xf>
    <xf numFmtId="3" fontId="50" fillId="0" borderId="0" xfId="0" applyNumberFormat="1" applyFont="1" applyFill="1" applyBorder="1" applyAlignment="1">
      <alignment horizontal="center"/>
    </xf>
    <xf numFmtId="0" fontId="44" fillId="0" borderId="7" xfId="4" applyFont="1" applyFill="1" applyBorder="1" applyAlignment="1">
      <alignment vertical="center" wrapText="1" shrinkToFit="1"/>
    </xf>
    <xf numFmtId="165" fontId="37" fillId="0" borderId="7" xfId="1" applyNumberFormat="1" applyFont="1" applyFill="1" applyBorder="1" applyAlignment="1">
      <alignment horizontal="center" vertical="center" wrapText="1" shrinkToFit="1"/>
    </xf>
    <xf numFmtId="0" fontId="53" fillId="2" borderId="0" xfId="4" applyFont="1" applyFill="1" applyAlignment="1">
      <alignment vertical="center"/>
    </xf>
    <xf numFmtId="0" fontId="53" fillId="2" borderId="0" xfId="4" applyFont="1" applyFill="1" applyBorder="1" applyAlignment="1">
      <alignment vertical="center"/>
    </xf>
    <xf numFmtId="0" fontId="58" fillId="2" borderId="0" xfId="4" applyFont="1" applyFill="1" applyBorder="1" applyAlignment="1">
      <alignment horizontal="centerContinuous" vertical="center"/>
    </xf>
    <xf numFmtId="0" fontId="57" fillId="2" borderId="0" xfId="4" applyFont="1" applyFill="1" applyBorder="1" applyAlignment="1">
      <alignment vertical="center"/>
    </xf>
    <xf numFmtId="0" fontId="55" fillId="2" borderId="0" xfId="4" applyFont="1" applyFill="1" applyAlignment="1">
      <alignment vertical="center"/>
    </xf>
    <xf numFmtId="0" fontId="58" fillId="2" borderId="0" xfId="4" applyFont="1" applyFill="1" applyBorder="1" applyAlignment="1">
      <alignment horizontal="left" vertical="center"/>
    </xf>
    <xf numFmtId="0" fontId="57" fillId="2" borderId="0" xfId="4" applyFont="1" applyFill="1" applyBorder="1" applyAlignment="1">
      <alignment horizontal="centerContinuous" vertical="center"/>
    </xf>
    <xf numFmtId="0" fontId="58" fillId="2" borderId="0" xfId="4" applyFont="1" applyFill="1" applyBorder="1" applyAlignment="1">
      <alignment horizontal="center" vertical="center"/>
    </xf>
    <xf numFmtId="0" fontId="55" fillId="2" borderId="0" xfId="4" applyFont="1" applyFill="1" applyAlignment="1">
      <alignment horizontal="centerContinuous" vertical="center"/>
    </xf>
    <xf numFmtId="0" fontId="57" fillId="2" borderId="0" xfId="3" applyFont="1" applyFill="1" applyBorder="1" applyAlignment="1">
      <alignment horizontal="centerContinuous" vertical="center" wrapText="1"/>
    </xf>
    <xf numFmtId="0" fontId="57" fillId="2" borderId="0" xfId="3" applyFont="1" applyFill="1" applyBorder="1" applyAlignment="1">
      <alignment horizontal="centerContinuous" vertical="center"/>
    </xf>
    <xf numFmtId="0" fontId="60" fillId="2" borderId="0" xfId="4" applyFont="1" applyFill="1" applyBorder="1" applyAlignment="1">
      <alignment horizontal="centerContinuous" vertical="center" shrinkToFit="1"/>
    </xf>
    <xf numFmtId="0" fontId="60" fillId="2" borderId="0" xfId="4" applyFont="1" applyFill="1" applyBorder="1" applyAlignment="1">
      <alignment horizontal="centerContinuous" vertical="center"/>
    </xf>
    <xf numFmtId="0" fontId="60" fillId="2" borderId="0" xfId="4" applyFont="1" applyFill="1" applyBorder="1" applyAlignment="1">
      <alignment vertical="center" shrinkToFit="1"/>
    </xf>
    <xf numFmtId="0" fontId="52" fillId="0" borderId="0" xfId="4" applyFont="1" applyFill="1" applyBorder="1" applyAlignment="1">
      <alignment horizontal="centerContinuous" vertical="center" shrinkToFit="1"/>
    </xf>
    <xf numFmtId="0" fontId="60" fillId="2" borderId="0" xfId="4" applyFont="1" applyFill="1" applyBorder="1" applyAlignment="1">
      <alignment vertical="center"/>
    </xf>
    <xf numFmtId="0" fontId="60" fillId="2" borderId="0" xfId="4" applyFont="1" applyFill="1" applyBorder="1" applyAlignment="1">
      <alignment vertical="center" wrapText="1"/>
    </xf>
    <xf numFmtId="0" fontId="61" fillId="2" borderId="0" xfId="4" applyFont="1" applyFill="1" applyBorder="1" applyAlignment="1">
      <alignment horizontal="center" vertical="center" wrapText="1" shrinkToFit="1"/>
    </xf>
    <xf numFmtId="171" fontId="54" fillId="0" borderId="0" xfId="4" applyNumberFormat="1" applyFont="1" applyFill="1" applyBorder="1" applyAlignment="1">
      <alignment horizontal="centerContinuous" vertical="center" wrapText="1" shrinkToFit="1"/>
    </xf>
    <xf numFmtId="0" fontId="54" fillId="0" borderId="0" xfId="4" applyFont="1" applyFill="1" applyBorder="1" applyAlignment="1">
      <alignment horizontal="centerContinuous" vertical="center" wrapText="1" shrinkToFit="1"/>
    </xf>
    <xf numFmtId="164" fontId="55" fillId="3" borderId="0" xfId="1" applyNumberFormat="1" applyFont="1" applyFill="1" applyBorder="1" applyAlignment="1">
      <alignment horizontal="left" vertical="center" wrapText="1" shrinkToFit="1"/>
    </xf>
    <xf numFmtId="0" fontId="55" fillId="0" borderId="0" xfId="4" applyFont="1" applyFill="1" applyBorder="1" applyAlignment="1">
      <alignment horizontal="left" vertical="center" wrapText="1" shrinkToFit="1"/>
    </xf>
    <xf numFmtId="10" fontId="55" fillId="3" borderId="0" xfId="2" applyNumberFormat="1" applyFont="1" applyFill="1" applyBorder="1" applyAlignment="1">
      <alignment horizontal="center" vertical="center" wrapText="1" shrinkToFit="1"/>
    </xf>
    <xf numFmtId="10" fontId="55" fillId="0" borderId="0" xfId="2" applyNumberFormat="1" applyFont="1" applyFill="1" applyBorder="1" applyAlignment="1">
      <alignment horizontal="center" vertical="center" wrapText="1" shrinkToFit="1"/>
    </xf>
    <xf numFmtId="10" fontId="55" fillId="0" borderId="0" xfId="2" applyNumberFormat="1" applyFont="1" applyFill="1" applyBorder="1" applyAlignment="1">
      <alignment horizontal="right" vertical="center" wrapText="1" shrinkToFit="1"/>
    </xf>
    <xf numFmtId="164" fontId="55" fillId="0" borderId="0" xfId="1" applyNumberFormat="1" applyFont="1" applyFill="1" applyBorder="1" applyAlignment="1">
      <alignment horizontal="right" vertical="center" wrapText="1" shrinkToFit="1"/>
    </xf>
    <xf numFmtId="168" fontId="55" fillId="0" borderId="0" xfId="1" applyNumberFormat="1" applyFont="1" applyFill="1" applyBorder="1" applyAlignment="1">
      <alignment horizontal="right" vertical="center" wrapText="1" shrinkToFit="1"/>
    </xf>
    <xf numFmtId="10" fontId="60" fillId="2" borderId="0" xfId="4" applyNumberFormat="1" applyFont="1" applyFill="1" applyBorder="1" applyAlignment="1">
      <alignment vertical="center"/>
    </xf>
    <xf numFmtId="164" fontId="60" fillId="2" borderId="0" xfId="4" applyNumberFormat="1" applyFont="1" applyFill="1" applyBorder="1" applyAlignment="1">
      <alignment vertical="center"/>
    </xf>
    <xf numFmtId="168" fontId="60" fillId="2" borderId="0" xfId="4" applyNumberFormat="1" applyFont="1" applyFill="1" applyBorder="1" applyAlignment="1">
      <alignment vertical="center"/>
    </xf>
    <xf numFmtId="0" fontId="55" fillId="0" borderId="0" xfId="4" applyFont="1" applyFill="1" applyBorder="1" applyAlignment="1">
      <alignment vertical="center" wrapText="1" shrinkToFit="1"/>
    </xf>
    <xf numFmtId="164" fontId="55" fillId="3" borderId="7" xfId="1" applyNumberFormat="1" applyFont="1" applyFill="1" applyBorder="1" applyAlignment="1">
      <alignment horizontal="left" vertical="center" wrapText="1" shrinkToFit="1"/>
    </xf>
    <xf numFmtId="0" fontId="56" fillId="0" borderId="7" xfId="4" applyFont="1" applyFill="1" applyBorder="1" applyAlignment="1">
      <alignment vertical="center" wrapText="1" shrinkToFit="1"/>
    </xf>
    <xf numFmtId="10" fontId="55" fillId="3" borderId="7" xfId="2" applyNumberFormat="1" applyFont="1" applyFill="1" applyBorder="1" applyAlignment="1">
      <alignment horizontal="center" vertical="center" wrapText="1" shrinkToFit="1"/>
    </xf>
    <xf numFmtId="0" fontId="62" fillId="0" borderId="0" xfId="0" applyFont="1"/>
    <xf numFmtId="0" fontId="59" fillId="0" borderId="0" xfId="0" applyFont="1"/>
    <xf numFmtId="0" fontId="64" fillId="3" borderId="0" xfId="4" applyFont="1" applyFill="1" applyBorder="1" applyAlignment="1">
      <alignment horizontal="center" vertical="center" wrapText="1" shrinkToFit="1"/>
    </xf>
    <xf numFmtId="0" fontId="64" fillId="3" borderId="0" xfId="4" applyFont="1" applyFill="1" applyBorder="1" applyAlignment="1">
      <alignment horizontal="right" vertical="center" wrapText="1" shrinkToFit="1"/>
    </xf>
    <xf numFmtId="164" fontId="55" fillId="3" borderId="0" xfId="1" applyFont="1" applyFill="1" applyBorder="1" applyAlignment="1">
      <alignment horizontal="center" vertical="center" wrapText="1" shrinkToFit="1"/>
    </xf>
    <xf numFmtId="0" fontId="55" fillId="2" borderId="0" xfId="4" applyFont="1" applyFill="1" applyBorder="1" applyAlignment="1">
      <alignment vertical="center"/>
    </xf>
    <xf numFmtId="0" fontId="65" fillId="2" borderId="0" xfId="4" applyFont="1" applyFill="1" applyBorder="1" applyAlignment="1">
      <alignment vertical="center"/>
    </xf>
    <xf numFmtId="0" fontId="65" fillId="2" borderId="7" xfId="4" applyFont="1" applyFill="1" applyBorder="1" applyAlignment="1">
      <alignment vertical="center"/>
    </xf>
    <xf numFmtId="164" fontId="55" fillId="3" borderId="7" xfId="1" applyFont="1" applyFill="1" applyBorder="1" applyAlignment="1">
      <alignment horizontal="center" vertical="center" wrapText="1" shrinkToFit="1"/>
    </xf>
    <xf numFmtId="0" fontId="65" fillId="2" borderId="0" xfId="4" applyFont="1" applyFill="1" applyBorder="1" applyAlignment="1">
      <alignment vertical="center" wrapText="1"/>
    </xf>
    <xf numFmtId="166" fontId="55" fillId="2" borderId="0" xfId="1" applyNumberFormat="1" applyFont="1" applyFill="1" applyBorder="1" applyAlignment="1">
      <alignment horizontal="right" vertical="center"/>
    </xf>
    <xf numFmtId="169" fontId="60" fillId="2" borderId="0" xfId="4" applyNumberFormat="1" applyFont="1" applyFill="1" applyBorder="1" applyAlignment="1">
      <alignment vertical="center" shrinkToFit="1"/>
    </xf>
    <xf numFmtId="0" fontId="56" fillId="2" borderId="0" xfId="4" applyFont="1" applyFill="1" applyBorder="1" applyAlignment="1">
      <alignment vertical="center"/>
    </xf>
    <xf numFmtId="0" fontId="66" fillId="2" borderId="0" xfId="4" applyFont="1" applyFill="1" applyBorder="1" applyAlignment="1">
      <alignment horizontal="left" vertical="center"/>
    </xf>
    <xf numFmtId="0" fontId="67" fillId="2" borderId="0" xfId="4" applyFont="1" applyFill="1" applyAlignment="1">
      <alignment vertical="center"/>
    </xf>
    <xf numFmtId="0" fontId="67" fillId="2" borderId="0" xfId="4" applyFont="1" applyFill="1" applyAlignment="1">
      <alignment horizontal="centerContinuous" vertical="center"/>
    </xf>
    <xf numFmtId="0" fontId="68" fillId="2" borderId="0" xfId="3" applyFont="1" applyFill="1" applyBorder="1" applyAlignment="1">
      <alignment horizontal="centerContinuous" vertical="center" wrapText="1"/>
    </xf>
    <xf numFmtId="0" fontId="68" fillId="2" borderId="0" xfId="3" applyFont="1" applyFill="1" applyBorder="1" applyAlignment="1">
      <alignment horizontal="centerContinuous" vertical="center"/>
    </xf>
    <xf numFmtId="0" fontId="69" fillId="2" borderId="0" xfId="4" applyFont="1" applyFill="1" applyBorder="1" applyAlignment="1">
      <alignment horizontal="centerContinuous" vertical="center" shrinkToFit="1"/>
    </xf>
    <xf numFmtId="0" fontId="69" fillId="2" borderId="0" xfId="4" applyFont="1" applyFill="1" applyBorder="1" applyAlignment="1">
      <alignment horizontal="centerContinuous" vertical="center"/>
    </xf>
    <xf numFmtId="0" fontId="69" fillId="2" borderId="0" xfId="4" applyFont="1" applyFill="1" applyBorder="1" applyAlignment="1">
      <alignment vertical="center" wrapText="1"/>
    </xf>
    <xf numFmtId="0" fontId="69" fillId="2" borderId="0" xfId="4" applyFont="1" applyFill="1" applyBorder="1" applyAlignment="1">
      <alignment vertical="center" shrinkToFit="1"/>
    </xf>
    <xf numFmtId="0" fontId="69" fillId="2" borderId="0" xfId="4" applyFont="1" applyFill="1" applyBorder="1" applyAlignment="1">
      <alignment vertical="center"/>
    </xf>
    <xf numFmtId="164" fontId="69" fillId="2" borderId="0" xfId="4" applyNumberFormat="1" applyFont="1" applyFill="1" applyBorder="1" applyAlignment="1">
      <alignment vertical="center"/>
    </xf>
    <xf numFmtId="168" fontId="69" fillId="2" borderId="0" xfId="4" applyNumberFormat="1" applyFont="1" applyFill="1" applyBorder="1" applyAlignment="1">
      <alignment vertical="center"/>
    </xf>
    <xf numFmtId="164" fontId="68" fillId="3" borderId="7" xfId="1" applyNumberFormat="1" applyFont="1" applyFill="1" applyBorder="1" applyAlignment="1">
      <alignment horizontal="left" vertical="center" wrapText="1" shrinkToFit="1"/>
    </xf>
    <xf numFmtId="164" fontId="68" fillId="3" borderId="0" xfId="1" applyNumberFormat="1" applyFont="1" applyFill="1" applyBorder="1" applyAlignment="1">
      <alignment horizontal="left" vertical="center" wrapText="1" shrinkToFit="1"/>
    </xf>
    <xf numFmtId="164" fontId="68" fillId="3" borderId="0" xfId="1" applyNumberFormat="1" applyFont="1" applyFill="1" applyBorder="1" applyAlignment="1">
      <alignment horizontal="center" vertical="center" wrapText="1" shrinkToFit="1"/>
    </xf>
    <xf numFmtId="164" fontId="69" fillId="0" borderId="0" xfId="4" applyNumberFormat="1" applyFont="1" applyFill="1" applyBorder="1" applyAlignment="1">
      <alignment vertical="center"/>
    </xf>
    <xf numFmtId="168" fontId="69" fillId="0" borderId="0" xfId="4" applyNumberFormat="1" applyFont="1" applyFill="1" applyBorder="1" applyAlignment="1">
      <alignment vertical="center"/>
    </xf>
    <xf numFmtId="0" fontId="67" fillId="0" borderId="0" xfId="4" applyFont="1" applyFill="1" applyAlignment="1">
      <alignment vertical="center"/>
    </xf>
    <xf numFmtId="0" fontId="70" fillId="8" borderId="7" xfId="4" applyFont="1" applyFill="1" applyBorder="1" applyAlignment="1">
      <alignment vertical="center" shrinkToFit="1"/>
    </xf>
    <xf numFmtId="0" fontId="70" fillId="0" borderId="0" xfId="4" applyFont="1" applyFill="1" applyBorder="1" applyAlignment="1">
      <alignment vertical="center" shrinkToFit="1"/>
    </xf>
    <xf numFmtId="0" fontId="67" fillId="2" borderId="0" xfId="4" applyFont="1" applyFill="1" applyBorder="1" applyAlignment="1">
      <alignment vertical="center"/>
    </xf>
    <xf numFmtId="43" fontId="10" fillId="3" borderId="0" xfId="0" applyNumberFormat="1" applyFont="1" applyFill="1" applyAlignment="1">
      <alignment vertical="center"/>
    </xf>
    <xf numFmtId="167" fontId="10" fillId="3" borderId="0" xfId="2" applyNumberFormat="1" applyFont="1" applyFill="1" applyAlignment="1">
      <alignment vertical="center"/>
    </xf>
    <xf numFmtId="0" fontId="29" fillId="3" borderId="0" xfId="0" applyFont="1" applyFill="1" applyAlignment="1">
      <alignment vertical="center"/>
    </xf>
    <xf numFmtId="165" fontId="55" fillId="2" borderId="0" xfId="1" applyNumberFormat="1" applyFont="1" applyFill="1" applyBorder="1" applyAlignment="1">
      <alignment vertical="center"/>
    </xf>
    <xf numFmtId="165" fontId="10" fillId="3" borderId="0" xfId="1" applyNumberFormat="1" applyFont="1" applyFill="1" applyAlignment="1">
      <alignment vertical="center"/>
    </xf>
    <xf numFmtId="0" fontId="56" fillId="2" borderId="0" xfId="0" applyFont="1" applyFill="1" applyBorder="1" applyAlignment="1">
      <alignment horizontal="left" vertical="center" wrapText="1"/>
    </xf>
    <xf numFmtId="166" fontId="55" fillId="2" borderId="0" xfId="1" applyNumberFormat="1" applyFont="1" applyFill="1" applyBorder="1" applyAlignment="1">
      <alignment horizontal="right" wrapText="1" shrinkToFit="1"/>
    </xf>
    <xf numFmtId="167" fontId="55" fillId="2" borderId="0" xfId="2" applyNumberFormat="1" applyFont="1" applyFill="1" applyBorder="1" applyAlignment="1">
      <alignment horizontal="right" wrapText="1" shrinkToFit="1"/>
    </xf>
    <xf numFmtId="165" fontId="55" fillId="3" borderId="0" xfId="1" applyNumberFormat="1" applyFont="1" applyFill="1" applyBorder="1" applyAlignment="1">
      <alignment vertical="center"/>
    </xf>
    <xf numFmtId="0" fontId="15" fillId="0" borderId="0" xfId="0" applyFont="1" applyFill="1" applyBorder="1" applyAlignment="1">
      <alignment vertical="center"/>
    </xf>
    <xf numFmtId="165" fontId="55" fillId="0" borderId="0" xfId="1" applyNumberFormat="1" applyFont="1" applyFill="1" applyBorder="1" applyAlignment="1">
      <alignment vertical="center"/>
    </xf>
    <xf numFmtId="0" fontId="10" fillId="0" borderId="0" xfId="0" applyFont="1" applyFill="1" applyAlignment="1">
      <alignment vertical="center"/>
    </xf>
    <xf numFmtId="0" fontId="57" fillId="2" borderId="0" xfId="4" applyFont="1" applyFill="1" applyAlignment="1">
      <alignment vertical="center" wrapText="1" shrinkToFit="1"/>
    </xf>
    <xf numFmtId="165" fontId="58" fillId="2" borderId="0" xfId="1" applyNumberFormat="1" applyFont="1" applyFill="1" applyBorder="1" applyAlignment="1">
      <alignment horizontal="right" vertical="center" wrapText="1" shrinkToFit="1"/>
    </xf>
    <xf numFmtId="165" fontId="56" fillId="2" borderId="0" xfId="1" applyNumberFormat="1" applyFont="1" applyFill="1" applyBorder="1" applyAlignment="1">
      <alignment horizontal="right" vertical="center" wrapText="1" shrinkToFit="1"/>
    </xf>
    <xf numFmtId="166" fontId="58" fillId="2" borderId="0" xfId="1" applyNumberFormat="1" applyFont="1" applyFill="1" applyBorder="1" applyAlignment="1">
      <alignment horizontal="right" vertical="center" wrapText="1" shrinkToFit="1"/>
    </xf>
    <xf numFmtId="167" fontId="56" fillId="2" borderId="0" xfId="2" applyNumberFormat="1" applyFont="1" applyFill="1" applyBorder="1" applyAlignment="1">
      <alignment horizontal="right" vertical="center" wrapText="1" shrinkToFit="1"/>
    </xf>
    <xf numFmtId="0" fontId="56" fillId="2" borderId="0" xfId="0" applyFont="1" applyFill="1" applyBorder="1" applyAlignment="1">
      <alignment vertical="center"/>
    </xf>
    <xf numFmtId="165" fontId="58" fillId="2" borderId="0" xfId="1" applyNumberFormat="1" applyFont="1" applyFill="1" applyBorder="1" applyAlignment="1">
      <alignment horizontal="right" vertical="center"/>
    </xf>
    <xf numFmtId="165" fontId="56" fillId="2" borderId="0" xfId="1" applyNumberFormat="1" applyFont="1" applyFill="1" applyBorder="1" applyAlignment="1">
      <alignment horizontal="right" vertical="center"/>
    </xf>
    <xf numFmtId="166" fontId="58" fillId="2" borderId="0" xfId="1" applyNumberFormat="1" applyFont="1" applyFill="1" applyBorder="1" applyAlignment="1">
      <alignment horizontal="right" vertical="center"/>
    </xf>
    <xf numFmtId="167" fontId="56" fillId="2" borderId="0" xfId="2" applyNumberFormat="1" applyFont="1" applyFill="1" applyBorder="1" applyAlignment="1">
      <alignment horizontal="right" vertical="center"/>
    </xf>
    <xf numFmtId="0" fontId="55" fillId="3" borderId="0" xfId="0" applyFont="1" applyFill="1" applyAlignment="1">
      <alignment vertical="center" wrapText="1" shrinkToFit="1"/>
    </xf>
    <xf numFmtId="0" fontId="72" fillId="2" borderId="0" xfId="9" applyFont="1" applyFill="1" applyAlignment="1">
      <alignment horizontal="left"/>
    </xf>
    <xf numFmtId="0" fontId="59" fillId="0" borderId="0" xfId="0" applyFont="1" applyAlignment="1">
      <alignment horizontal="left" vertical="center"/>
    </xf>
    <xf numFmtId="0" fontId="25" fillId="3" borderId="0" xfId="0" applyFont="1" applyFill="1" applyBorder="1" applyAlignment="1">
      <alignment vertical="center" wrapText="1"/>
    </xf>
    <xf numFmtId="0" fontId="72" fillId="2" borderId="0" xfId="0" applyFont="1" applyFill="1" applyAlignment="1">
      <alignment horizontal="left"/>
    </xf>
    <xf numFmtId="0" fontId="72" fillId="2" borderId="0" xfId="0" applyFont="1" applyFill="1" applyAlignment="1">
      <alignment horizontal="left" vertical="center" wrapText="1"/>
    </xf>
    <xf numFmtId="0" fontId="72" fillId="2" borderId="0" xfId="9" applyFont="1" applyFill="1" applyAlignment="1">
      <alignment horizontal="left" vertical="center"/>
    </xf>
    <xf numFmtId="0" fontId="72" fillId="0" borderId="0" xfId="9" applyFont="1" applyFill="1" applyAlignment="1">
      <alignment horizontal="left" vertical="center"/>
    </xf>
    <xf numFmtId="0" fontId="59" fillId="0" borderId="0" xfId="0" applyFont="1" applyAlignment="1">
      <alignment horizontal="left" vertical="center" wrapText="1"/>
    </xf>
    <xf numFmtId="0" fontId="10" fillId="3" borderId="0" xfId="0" applyFont="1" applyFill="1"/>
    <xf numFmtId="0" fontId="72" fillId="2" borderId="0" xfId="10" applyFont="1" applyFill="1"/>
    <xf numFmtId="0" fontId="1" fillId="0" borderId="0" xfId="0" applyFont="1" applyBorder="1" applyAlignment="1">
      <alignment horizontal="center"/>
    </xf>
    <xf numFmtId="0" fontId="72" fillId="2" borderId="0" xfId="10" applyFont="1" applyFill="1" applyBorder="1" applyAlignment="1">
      <alignment vertical="center"/>
    </xf>
    <xf numFmtId="0" fontId="72" fillId="0" borderId="0" xfId="9" applyFont="1" applyFill="1" applyAlignment="1">
      <alignment vertical="center"/>
    </xf>
    <xf numFmtId="0" fontId="37" fillId="0" borderId="0" xfId="0" applyFont="1" applyAlignment="1">
      <alignment vertical="center"/>
    </xf>
    <xf numFmtId="0" fontId="44" fillId="0" borderId="7" xfId="4" applyFont="1" applyFill="1" applyBorder="1" applyAlignment="1">
      <alignment wrapText="1"/>
    </xf>
    <xf numFmtId="49" fontId="64" fillId="3" borderId="0" xfId="4" applyNumberFormat="1" applyFont="1" applyFill="1" applyBorder="1" applyAlignment="1">
      <alignment horizontal="center" vertical="center" wrapText="1" shrinkToFit="1"/>
    </xf>
    <xf numFmtId="0" fontId="53" fillId="3" borderId="0" xfId="4" applyFont="1" applyFill="1" applyBorder="1" applyAlignment="1">
      <alignment vertical="center"/>
    </xf>
    <xf numFmtId="0" fontId="53" fillId="3" borderId="0" xfId="4" applyFont="1" applyFill="1" applyAlignment="1">
      <alignment vertical="center"/>
    </xf>
    <xf numFmtId="166" fontId="69" fillId="2" borderId="0" xfId="4" applyNumberFormat="1" applyFont="1" applyFill="1" applyBorder="1" applyAlignment="1">
      <alignment vertical="center"/>
    </xf>
    <xf numFmtId="43" fontId="67" fillId="2" borderId="0" xfId="4" applyNumberFormat="1" applyFont="1" applyFill="1" applyAlignment="1">
      <alignment vertical="center"/>
    </xf>
    <xf numFmtId="0" fontId="15" fillId="2" borderId="1" xfId="0" applyFont="1" applyFill="1" applyBorder="1" applyAlignment="1">
      <alignment vertical="center" wrapText="1" shrinkToFit="1"/>
    </xf>
    <xf numFmtId="167" fontId="55" fillId="2" borderId="3" xfId="2" applyNumberFormat="1" applyFont="1" applyFill="1" applyBorder="1" applyAlignment="1">
      <alignment horizontal="right" vertical="center" wrapText="1" shrinkToFit="1"/>
    </xf>
    <xf numFmtId="9" fontId="55" fillId="2" borderId="3" xfId="2" applyFont="1" applyFill="1" applyBorder="1" applyAlignment="1">
      <alignment horizontal="right" vertical="center" wrapText="1" shrinkToFit="1"/>
    </xf>
    <xf numFmtId="167" fontId="55" fillId="0" borderId="3" xfId="2" applyNumberFormat="1" applyFont="1" applyFill="1" applyBorder="1" applyAlignment="1">
      <alignment horizontal="right" vertical="center" wrapText="1" shrinkToFit="1"/>
    </xf>
    <xf numFmtId="169" fontId="78" fillId="0" borderId="3" xfId="0" applyNumberFormat="1" applyFont="1" applyFill="1" applyBorder="1" applyAlignment="1">
      <alignment horizontal="right" vertical="center" wrapText="1" shrinkToFit="1"/>
    </xf>
    <xf numFmtId="0" fontId="38" fillId="2" borderId="0" xfId="0" applyFont="1" applyFill="1" applyBorder="1" applyAlignment="1">
      <alignment horizontal="center" vertical="center" wrapText="1" shrinkToFit="1"/>
    </xf>
    <xf numFmtId="0" fontId="15" fillId="3" borderId="0" xfId="0" applyFont="1" applyFill="1" applyBorder="1" applyAlignment="1">
      <alignment horizontal="left" vertical="center" wrapText="1"/>
    </xf>
    <xf numFmtId="167" fontId="55" fillId="3" borderId="0" xfId="2" applyNumberFormat="1" applyFont="1" applyFill="1" applyBorder="1" applyAlignment="1">
      <alignment horizontal="right" wrapText="1" shrinkToFit="1"/>
    </xf>
    <xf numFmtId="0" fontId="15" fillId="3" borderId="6" xfId="0" applyFont="1" applyFill="1" applyBorder="1" applyAlignment="1">
      <alignment horizontal="left" vertical="center" wrapText="1"/>
    </xf>
    <xf numFmtId="167" fontId="55" fillId="2" borderId="6" xfId="2" applyNumberFormat="1" applyFont="1" applyFill="1" applyBorder="1" applyAlignment="1">
      <alignment horizontal="right" wrapText="1" shrinkToFit="1"/>
    </xf>
    <xf numFmtId="167" fontId="55" fillId="3" borderId="6" xfId="2" applyNumberFormat="1" applyFont="1" applyFill="1" applyBorder="1" applyAlignment="1">
      <alignment horizontal="right" wrapText="1" shrinkToFit="1"/>
    </xf>
    <xf numFmtId="0" fontId="15" fillId="2" borderId="0" xfId="0" applyFont="1" applyFill="1" applyBorder="1" applyAlignment="1">
      <alignment vertical="center" wrapText="1"/>
    </xf>
    <xf numFmtId="166" fontId="15" fillId="2" borderId="0" xfId="1" applyNumberFormat="1" applyFont="1" applyFill="1" applyBorder="1" applyAlignment="1">
      <alignment horizontal="right" vertical="center" wrapText="1" shrinkToFit="1"/>
    </xf>
    <xf numFmtId="0" fontId="10" fillId="3" borderId="7" xfId="0" applyFont="1" applyFill="1" applyBorder="1" applyAlignment="1">
      <alignment vertical="center" wrapText="1"/>
    </xf>
    <xf numFmtId="0" fontId="10" fillId="3" borderId="7" xfId="0" applyFont="1" applyFill="1" applyBorder="1" applyAlignment="1">
      <alignment vertical="center" wrapText="1" shrinkToFit="1"/>
    </xf>
    <xf numFmtId="0" fontId="78" fillId="3" borderId="7" xfId="0" applyFont="1" applyFill="1" applyBorder="1" applyAlignment="1">
      <alignment horizontal="right" vertical="center" wrapText="1" shrinkToFit="1"/>
    </xf>
    <xf numFmtId="166" fontId="78" fillId="3" borderId="7" xfId="1" applyNumberFormat="1" applyFont="1" applyFill="1" applyBorder="1" applyAlignment="1">
      <alignment horizontal="right" vertical="center" wrapText="1" shrinkToFit="1"/>
    </xf>
    <xf numFmtId="169" fontId="78" fillId="0" borderId="7" xfId="0" applyNumberFormat="1" applyFont="1" applyFill="1" applyBorder="1" applyAlignment="1">
      <alignment horizontal="right" vertical="center" wrapText="1" shrinkToFit="1"/>
    </xf>
    <xf numFmtId="0" fontId="56" fillId="3"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6" fillId="2" borderId="1" xfId="0" applyFont="1" applyFill="1" applyBorder="1" applyAlignment="1">
      <alignment horizontal="left" vertical="center" wrapText="1"/>
    </xf>
    <xf numFmtId="164" fontId="55" fillId="2" borderId="1" xfId="1" applyNumberFormat="1" applyFont="1" applyFill="1" applyBorder="1" applyAlignment="1">
      <alignment horizontal="right" wrapText="1" shrinkToFit="1"/>
    </xf>
    <xf numFmtId="166" fontId="55" fillId="2" borderId="1" xfId="1" applyNumberFormat="1" applyFont="1" applyFill="1" applyBorder="1" applyAlignment="1">
      <alignment horizontal="right" wrapText="1" shrinkToFit="1"/>
    </xf>
    <xf numFmtId="0" fontId="15" fillId="2" borderId="7" xfId="0" applyFont="1" applyFill="1" applyBorder="1" applyAlignment="1">
      <alignment vertical="center"/>
    </xf>
    <xf numFmtId="0" fontId="64" fillId="0" borderId="0" xfId="4" applyFont="1" applyFill="1" applyBorder="1" applyAlignment="1">
      <alignment horizontal="right" vertical="center" wrapText="1" shrinkToFit="1"/>
    </xf>
    <xf numFmtId="44" fontId="37" fillId="0" borderId="0" xfId="0" applyNumberFormat="1" applyFont="1"/>
    <xf numFmtId="0" fontId="37" fillId="9" borderId="0" xfId="4" applyFont="1" applyFill="1" applyBorder="1" applyAlignment="1">
      <alignment vertical="center"/>
    </xf>
    <xf numFmtId="3" fontId="50" fillId="10" borderId="0" xfId="0" applyNumberFormat="1" applyFont="1" applyFill="1" applyBorder="1" applyAlignment="1">
      <alignment horizontal="center"/>
    </xf>
    <xf numFmtId="0" fontId="83" fillId="0" borderId="0" xfId="0" applyFont="1" applyBorder="1" applyAlignment="1">
      <alignment vertical="center" wrapText="1"/>
    </xf>
    <xf numFmtId="0" fontId="53" fillId="2" borderId="0" xfId="4" applyFont="1" applyFill="1" applyBorder="1" applyAlignment="1">
      <alignment vertical="center" wrapText="1"/>
    </xf>
    <xf numFmtId="0" fontId="53" fillId="2" borderId="0" xfId="4" applyFont="1" applyFill="1" applyBorder="1" applyAlignment="1">
      <alignment vertical="center" shrinkToFit="1"/>
    </xf>
    <xf numFmtId="0" fontId="53" fillId="2" borderId="0" xfId="4" applyFont="1" applyFill="1" applyBorder="1" applyAlignment="1">
      <alignment horizontal="left" vertical="center" shrinkToFit="1"/>
    </xf>
    <xf numFmtId="0" fontId="84" fillId="2" borderId="0" xfId="4" applyFont="1" applyFill="1" applyBorder="1" applyAlignment="1">
      <alignment horizontal="center" vertical="center" wrapText="1"/>
    </xf>
    <xf numFmtId="0" fontId="82" fillId="8" borderId="0" xfId="0" applyFont="1" applyFill="1" applyBorder="1" applyAlignment="1">
      <alignment vertical="center"/>
    </xf>
    <xf numFmtId="0" fontId="82" fillId="0" borderId="0" xfId="0" applyFont="1" applyFill="1" applyBorder="1" applyAlignment="1">
      <alignment vertical="center" wrapText="1"/>
    </xf>
    <xf numFmtId="0" fontId="53" fillId="2" borderId="0" xfId="4" applyFont="1" applyFill="1" applyAlignment="1">
      <alignment horizontal="left" vertical="center" shrinkToFit="1"/>
    </xf>
    <xf numFmtId="0" fontId="82" fillId="8" borderId="0" xfId="4" applyFont="1" applyFill="1" applyBorder="1" applyAlignment="1">
      <alignment vertical="center"/>
    </xf>
    <xf numFmtId="0" fontId="82" fillId="0" borderId="0" xfId="4" applyFont="1" applyFill="1" applyBorder="1" applyAlignment="1">
      <alignment vertical="center" wrapText="1"/>
    </xf>
    <xf numFmtId="0" fontId="85" fillId="0" borderId="0" xfId="4" applyFont="1" applyFill="1" applyBorder="1" applyAlignment="1">
      <alignment horizontal="right" wrapText="1" shrinkToFit="1"/>
    </xf>
    <xf numFmtId="9" fontId="53" fillId="0" borderId="0" xfId="2" applyFont="1" applyFill="1" applyBorder="1" applyAlignment="1">
      <alignment horizontal="right" wrapText="1" shrinkToFit="1"/>
    </xf>
    <xf numFmtId="0" fontId="84" fillId="2" borderId="0" xfId="4" applyFont="1" applyFill="1" applyAlignment="1">
      <alignment vertical="center" wrapText="1"/>
    </xf>
    <xf numFmtId="0" fontId="85" fillId="2" borderId="0" xfId="4" applyFont="1" applyFill="1" applyBorder="1" applyAlignment="1">
      <alignment horizontal="right" wrapText="1" shrinkToFit="1"/>
    </xf>
    <xf numFmtId="0" fontId="53" fillId="3" borderId="6" xfId="4" applyFont="1" applyFill="1" applyBorder="1" applyAlignment="1">
      <alignment horizontal="left" wrapText="1" shrinkToFit="1"/>
    </xf>
    <xf numFmtId="0" fontId="85" fillId="3" borderId="0" xfId="4" applyFont="1" applyFill="1" applyBorder="1" applyAlignment="1">
      <alignment horizontal="right" wrapText="1" shrinkToFit="1"/>
    </xf>
    <xf numFmtId="0" fontId="53" fillId="3" borderId="0" xfId="4" applyFont="1" applyFill="1" applyBorder="1" applyAlignment="1">
      <alignment horizontal="left" wrapText="1" shrinkToFit="1"/>
    </xf>
    <xf numFmtId="0" fontId="86" fillId="0" borderId="8" xfId="4" applyFont="1" applyFill="1" applyBorder="1" applyAlignment="1">
      <alignment wrapText="1"/>
    </xf>
    <xf numFmtId="0" fontId="85" fillId="0" borderId="7" xfId="4" applyFont="1" applyFill="1" applyBorder="1" applyAlignment="1">
      <alignment wrapText="1"/>
    </xf>
    <xf numFmtId="0" fontId="53" fillId="2" borderId="0" xfId="4" applyFont="1" applyFill="1" applyAlignment="1">
      <alignment vertical="center" wrapText="1"/>
    </xf>
    <xf numFmtId="0" fontId="53" fillId="2" borderId="0" xfId="4" applyFont="1" applyFill="1" applyAlignment="1">
      <alignment vertical="center" shrinkToFit="1"/>
    </xf>
    <xf numFmtId="0" fontId="53" fillId="2" borderId="0" xfId="0" applyFont="1" applyFill="1" applyBorder="1" applyAlignment="1">
      <alignment vertical="center"/>
    </xf>
    <xf numFmtId="0" fontId="53" fillId="2" borderId="0" xfId="0" applyFont="1" applyFill="1" applyBorder="1" applyAlignment="1">
      <alignment vertical="center" wrapText="1"/>
    </xf>
    <xf numFmtId="0" fontId="53" fillId="2" borderId="0" xfId="0" applyFont="1" applyFill="1" applyBorder="1" applyAlignment="1">
      <alignment horizontal="center" vertical="center" shrinkToFit="1"/>
    </xf>
    <xf numFmtId="0" fontId="84" fillId="2" borderId="0" xfId="0" applyFont="1" applyFill="1" applyBorder="1" applyAlignment="1">
      <alignment horizontal="center" vertical="center" wrapText="1"/>
    </xf>
    <xf numFmtId="0" fontId="84" fillId="2" borderId="0" xfId="0" quotePrefix="1" applyNumberFormat="1" applyFont="1" applyFill="1" applyBorder="1" applyAlignment="1">
      <alignment horizontal="centerContinuous" vertical="center"/>
    </xf>
    <xf numFmtId="0" fontId="53" fillId="3" borderId="2" xfId="4" applyFont="1" applyFill="1" applyBorder="1" applyAlignment="1">
      <alignment horizontal="center" vertical="center" wrapText="1" shrinkToFit="1"/>
    </xf>
    <xf numFmtId="0" fontId="53" fillId="2" borderId="0" xfId="0" applyFont="1" applyFill="1" applyBorder="1" applyAlignment="1">
      <alignment vertical="center" shrinkToFit="1"/>
    </xf>
    <xf numFmtId="0" fontId="53" fillId="0" borderId="0" xfId="4" applyFont="1" applyFill="1" applyBorder="1" applyAlignment="1">
      <alignment horizontal="left" vertical="center" wrapText="1" shrinkToFit="1"/>
    </xf>
    <xf numFmtId="169" fontId="53" fillId="2" borderId="0" xfId="2" applyNumberFormat="1" applyFont="1" applyFill="1" applyBorder="1" applyAlignment="1">
      <alignment horizontal="right" vertical="center" shrinkToFit="1"/>
    </xf>
    <xf numFmtId="167" fontId="53" fillId="2" borderId="0" xfId="2" applyNumberFormat="1" applyFont="1" applyFill="1" applyBorder="1" applyAlignment="1">
      <alignment horizontal="right" vertical="center" shrinkToFit="1"/>
    </xf>
    <xf numFmtId="0" fontId="53" fillId="2" borderId="0" xfId="0" applyFont="1" applyFill="1" applyAlignment="1">
      <alignment vertical="center" shrinkToFit="1"/>
    </xf>
    <xf numFmtId="0" fontId="53" fillId="2" borderId="0" xfId="0" applyFont="1" applyFill="1" applyAlignment="1">
      <alignment vertical="center" wrapText="1"/>
    </xf>
    <xf numFmtId="165" fontId="53" fillId="2" borderId="0" xfId="1" applyNumberFormat="1" applyFont="1" applyFill="1" applyBorder="1" applyAlignment="1">
      <alignment vertical="center"/>
    </xf>
    <xf numFmtId="165" fontId="84" fillId="2" borderId="0" xfId="1" applyNumberFormat="1" applyFont="1" applyFill="1" applyBorder="1" applyAlignment="1">
      <alignment vertical="center"/>
    </xf>
    <xf numFmtId="167" fontId="53" fillId="3" borderId="0" xfId="2" applyNumberFormat="1" applyFont="1" applyFill="1" applyBorder="1" applyAlignment="1">
      <alignment horizontal="left" wrapText="1" shrinkToFit="1"/>
    </xf>
    <xf numFmtId="167" fontId="53" fillId="3" borderId="0" xfId="2" applyNumberFormat="1" applyFont="1" applyFill="1" applyBorder="1" applyAlignment="1">
      <alignment horizontal="center" wrapText="1" shrinkToFit="1"/>
    </xf>
    <xf numFmtId="9" fontId="86" fillId="0" borderId="8" xfId="2" applyFont="1" applyFill="1" applyBorder="1" applyAlignment="1">
      <alignment horizontal="center" wrapText="1"/>
    </xf>
    <xf numFmtId="167" fontId="86" fillId="0" borderId="8" xfId="2" applyNumberFormat="1" applyFont="1" applyFill="1" applyBorder="1" applyAlignment="1">
      <alignment horizontal="center" wrapText="1"/>
    </xf>
    <xf numFmtId="0" fontId="53" fillId="2" borderId="0" xfId="0" applyFont="1" applyFill="1" applyAlignment="1">
      <alignment vertical="center"/>
    </xf>
    <xf numFmtId="0" fontId="88" fillId="2" borderId="0" xfId="0" applyFont="1" applyFill="1" applyAlignment="1">
      <alignment vertical="center"/>
    </xf>
    <xf numFmtId="0" fontId="89" fillId="2" borderId="0" xfId="0" applyFont="1" applyFill="1" applyAlignment="1">
      <alignment vertical="center" shrinkToFit="1"/>
    </xf>
    <xf numFmtId="0" fontId="90" fillId="2" borderId="0" xfId="0" applyFont="1" applyFill="1" applyAlignment="1">
      <alignment vertical="center" shrinkToFit="1"/>
    </xf>
    <xf numFmtId="0" fontId="90" fillId="2" borderId="0" xfId="0" applyFont="1" applyFill="1" applyAlignment="1">
      <alignment vertical="center" wrapText="1"/>
    </xf>
    <xf numFmtId="0" fontId="90" fillId="2" borderId="0" xfId="0" applyFont="1" applyFill="1" applyAlignment="1">
      <alignment vertical="center"/>
    </xf>
    <xf numFmtId="0" fontId="91" fillId="2" borderId="0" xfId="0" applyFont="1" applyFill="1" applyBorder="1" applyAlignment="1">
      <alignment horizontal="right" vertical="center" shrinkToFit="1"/>
    </xf>
    <xf numFmtId="0" fontId="93" fillId="0" borderId="0" xfId="0" applyFont="1" applyBorder="1" applyAlignment="1">
      <alignment vertical="center"/>
    </xf>
    <xf numFmtId="0" fontId="93" fillId="0" borderId="0" xfId="0" applyFont="1" applyBorder="1" applyAlignment="1">
      <alignment horizontal="center" vertical="center"/>
    </xf>
    <xf numFmtId="0" fontId="53" fillId="3" borderId="0" xfId="4" applyFont="1" applyFill="1" applyAlignment="1">
      <alignment vertical="center" shrinkToFit="1"/>
    </xf>
    <xf numFmtId="0" fontId="53" fillId="3" borderId="0" xfId="4" applyFont="1" applyFill="1" applyAlignment="1">
      <alignment vertical="center" wrapText="1"/>
    </xf>
    <xf numFmtId="10" fontId="93" fillId="0" borderId="0" xfId="0" applyNumberFormat="1" applyFont="1" applyBorder="1" applyAlignment="1">
      <alignment horizontal="center" vertical="center"/>
    </xf>
    <xf numFmtId="167" fontId="53" fillId="2" borderId="0" xfId="2" applyNumberFormat="1" applyFont="1" applyFill="1" applyAlignment="1">
      <alignment vertical="center" shrinkToFit="1"/>
    </xf>
    <xf numFmtId="165" fontId="53" fillId="2" borderId="0" xfId="4" applyNumberFormat="1" applyFont="1" applyFill="1" applyAlignment="1">
      <alignment horizontal="left" vertical="center" shrinkToFit="1"/>
    </xf>
    <xf numFmtId="170" fontId="53" fillId="2" borderId="0" xfId="4" applyNumberFormat="1" applyFont="1" applyFill="1" applyAlignment="1">
      <alignment vertical="center" shrinkToFit="1"/>
    </xf>
    <xf numFmtId="165" fontId="53" fillId="0" borderId="0" xfId="1" applyNumberFormat="1" applyFont="1" applyFill="1" applyAlignment="1">
      <alignment horizontal="left" vertical="center" shrinkToFit="1"/>
    </xf>
    <xf numFmtId="170" fontId="53" fillId="0" borderId="0" xfId="4" applyNumberFormat="1" applyFont="1" applyFill="1" applyAlignment="1">
      <alignment horizontal="left" vertical="center" shrinkToFit="1"/>
    </xf>
    <xf numFmtId="0" fontId="53" fillId="0" borderId="0" xfId="4" applyFont="1" applyFill="1" applyAlignment="1">
      <alignment horizontal="left" vertical="center" shrinkToFit="1"/>
    </xf>
    <xf numFmtId="165" fontId="53" fillId="0" borderId="0" xfId="1" applyNumberFormat="1" applyFont="1" applyFill="1" applyAlignment="1">
      <alignment vertical="center" shrinkToFit="1"/>
    </xf>
    <xf numFmtId="165" fontId="53" fillId="2" borderId="0" xfId="1" applyNumberFormat="1" applyFont="1" applyFill="1" applyAlignment="1">
      <alignment vertical="center" shrinkToFit="1"/>
    </xf>
    <xf numFmtId="0" fontId="64" fillId="3" borderId="2" xfId="4" applyFont="1" applyFill="1" applyBorder="1" applyAlignment="1">
      <alignment horizontal="center" vertical="center" wrapText="1" shrinkToFit="1"/>
    </xf>
    <xf numFmtId="165" fontId="53" fillId="0" borderId="0" xfId="1" applyNumberFormat="1" applyFont="1" applyFill="1" applyBorder="1" applyAlignment="1">
      <alignment horizontal="right" wrapText="1" shrinkToFit="1"/>
    </xf>
    <xf numFmtId="165" fontId="53" fillId="3" borderId="6" xfId="1" applyNumberFormat="1" applyFont="1" applyFill="1" applyBorder="1" applyAlignment="1">
      <alignment horizontal="right" wrapText="1" shrinkToFit="1"/>
    </xf>
    <xf numFmtId="165" fontId="53" fillId="3" borderId="0" xfId="1" applyNumberFormat="1" applyFont="1" applyFill="1" applyBorder="1" applyAlignment="1">
      <alignment horizontal="right" wrapText="1" shrinkToFit="1"/>
    </xf>
    <xf numFmtId="0" fontId="97" fillId="8" borderId="7" xfId="4" applyFont="1" applyFill="1" applyBorder="1" applyAlignment="1">
      <alignment vertical="center" shrinkToFit="1"/>
    </xf>
    <xf numFmtId="0" fontId="98" fillId="2" borderId="0" xfId="4" applyFont="1" applyFill="1" applyBorder="1" applyAlignment="1">
      <alignment vertical="center" wrapText="1"/>
    </xf>
    <xf numFmtId="0" fontId="98" fillId="2" borderId="0" xfId="4" applyFont="1" applyFill="1" applyBorder="1" applyAlignment="1">
      <alignment vertical="center" shrinkToFit="1"/>
    </xf>
    <xf numFmtId="171" fontId="83" fillId="2" borderId="10" xfId="4" applyNumberFormat="1" applyFont="1" applyFill="1" applyBorder="1" applyAlignment="1">
      <alignment vertical="center" wrapText="1" shrinkToFit="1"/>
    </xf>
    <xf numFmtId="0" fontId="83" fillId="2" borderId="0" xfId="4" applyFont="1" applyFill="1" applyBorder="1" applyAlignment="1">
      <alignment horizontal="center" vertical="center"/>
    </xf>
    <xf numFmtId="164" fontId="53" fillId="3" borderId="0" xfId="1" applyNumberFormat="1" applyFont="1" applyFill="1" applyBorder="1" applyAlignment="1">
      <alignment horizontal="left" vertical="center" wrapText="1" shrinkToFit="1"/>
    </xf>
    <xf numFmtId="0" fontId="96" fillId="3" borderId="0" xfId="4" applyFont="1" applyFill="1" applyBorder="1" applyAlignment="1">
      <alignment horizontal="center" vertical="center" wrapText="1" shrinkToFit="1"/>
    </xf>
    <xf numFmtId="0" fontId="98" fillId="2" borderId="0" xfId="4" applyFont="1" applyFill="1" applyBorder="1" applyAlignment="1">
      <alignment vertical="center"/>
    </xf>
    <xf numFmtId="0" fontId="96" fillId="3" borderId="11" xfId="4"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166" fontId="84" fillId="0" borderId="0" xfId="1" applyNumberFormat="1" applyFont="1" applyFill="1" applyBorder="1" applyAlignment="1">
      <alignment horizontal="center" vertical="center" wrapText="1" shrinkToFit="1"/>
    </xf>
    <xf numFmtId="167" fontId="53" fillId="0" borderId="0" xfId="2" applyNumberFormat="1" applyFont="1" applyFill="1" applyBorder="1" applyAlignment="1">
      <alignment horizontal="center" vertical="center" wrapText="1" shrinkToFit="1"/>
    </xf>
    <xf numFmtId="0" fontId="53" fillId="0" borderId="0" xfId="4" applyFont="1" applyFill="1" applyBorder="1" applyAlignment="1">
      <alignment vertical="center" wrapText="1" shrinkToFit="1"/>
    </xf>
    <xf numFmtId="164" fontId="84" fillId="3" borderId="7" xfId="1" applyNumberFormat="1" applyFont="1" applyFill="1" applyBorder="1" applyAlignment="1">
      <alignment horizontal="left" vertical="center" wrapText="1" shrinkToFit="1"/>
    </xf>
    <xf numFmtId="166" fontId="84" fillId="3" borderId="7" xfId="1" applyNumberFormat="1" applyFont="1" applyFill="1" applyBorder="1" applyAlignment="1">
      <alignment horizontal="center" vertical="center" wrapText="1" shrinkToFit="1"/>
    </xf>
    <xf numFmtId="167" fontId="84" fillId="3" borderId="7" xfId="2" applyNumberFormat="1" applyFont="1" applyFill="1" applyBorder="1" applyAlignment="1">
      <alignment horizontal="center" vertical="center" wrapText="1" shrinkToFit="1"/>
    </xf>
    <xf numFmtId="171" fontId="83" fillId="2" borderId="9" xfId="4" applyNumberFormat="1" applyFont="1" applyFill="1" applyBorder="1" applyAlignment="1">
      <alignment vertical="center" wrapText="1" shrinkToFit="1"/>
    </xf>
    <xf numFmtId="171" fontId="83" fillId="2" borderId="0" xfId="4" applyNumberFormat="1" applyFont="1" applyFill="1" applyBorder="1" applyAlignment="1">
      <alignment horizontal="center" vertical="center" wrapText="1" shrinkToFit="1"/>
    </xf>
    <xf numFmtId="0" fontId="96" fillId="0" borderId="0" xfId="4" applyFont="1" applyFill="1" applyBorder="1" applyAlignment="1">
      <alignment horizontal="center" vertical="center" wrapText="1" shrinkToFit="1"/>
    </xf>
    <xf numFmtId="0" fontId="53" fillId="0" borderId="0" xfId="4" applyFont="1" applyFill="1" applyBorder="1" applyAlignment="1">
      <alignment vertical="center"/>
    </xf>
    <xf numFmtId="165" fontId="53" fillId="2" borderId="0" xfId="1" applyNumberFormat="1" applyFont="1" applyFill="1" applyBorder="1" applyAlignment="1">
      <alignment horizontal="right" vertical="center" wrapText="1" indent="1"/>
    </xf>
    <xf numFmtId="165" fontId="84" fillId="3" borderId="7" xfId="1" applyNumberFormat="1" applyFont="1" applyFill="1" applyBorder="1" applyAlignment="1">
      <alignment horizontal="right" vertical="center" wrapText="1" indent="1" shrinkToFit="1"/>
    </xf>
    <xf numFmtId="0" fontId="53" fillId="2" borderId="0" xfId="4" applyFont="1" applyFill="1" applyBorder="1" applyAlignment="1">
      <alignment horizontal="left" vertical="center" wrapText="1" indent="2"/>
    </xf>
    <xf numFmtId="0" fontId="100" fillId="0" borderId="0" xfId="0" applyFont="1"/>
    <xf numFmtId="164" fontId="75" fillId="0" borderId="0" xfId="1" applyNumberFormat="1" applyFont="1" applyFill="1" applyBorder="1" applyAlignment="1">
      <alignment vertical="center" wrapText="1" shrinkToFit="1"/>
    </xf>
    <xf numFmtId="0" fontId="45" fillId="2" borderId="0" xfId="4" applyFont="1" applyFill="1" applyBorder="1" applyAlignment="1">
      <alignment vertical="center" wrapText="1"/>
    </xf>
    <xf numFmtId="0" fontId="53" fillId="3" borderId="2" xfId="4" applyFont="1" applyFill="1" applyBorder="1" applyAlignment="1">
      <alignment horizontal="center" wrapText="1" shrinkToFit="1"/>
    </xf>
    <xf numFmtId="0" fontId="96" fillId="2" borderId="0" xfId="0" applyFont="1" applyFill="1" applyBorder="1" applyAlignment="1">
      <alignment horizontal="center" vertical="center" wrapText="1" shrinkToFit="1"/>
    </xf>
    <xf numFmtId="4" fontId="93" fillId="0" borderId="0" xfId="0" applyNumberFormat="1" applyFont="1" applyBorder="1" applyAlignment="1">
      <alignment horizontal="center" vertical="center"/>
    </xf>
    <xf numFmtId="165" fontId="55" fillId="3" borderId="0" xfId="1" applyNumberFormat="1" applyFont="1" applyFill="1" applyBorder="1" applyAlignment="1">
      <alignment horizontal="right" wrapText="1" shrinkToFit="1"/>
    </xf>
    <xf numFmtId="165" fontId="55" fillId="2" borderId="0" xfId="1" applyNumberFormat="1" applyFont="1" applyFill="1" applyBorder="1" applyAlignment="1">
      <alignment horizontal="right" wrapText="1" shrinkToFit="1"/>
    </xf>
    <xf numFmtId="165" fontId="55" fillId="3" borderId="6" xfId="1" applyNumberFormat="1" applyFont="1" applyFill="1" applyBorder="1" applyAlignment="1">
      <alignment horizontal="right" wrapText="1" shrinkToFit="1"/>
    </xf>
    <xf numFmtId="167" fontId="85" fillId="0" borderId="7" xfId="2" applyNumberFormat="1" applyFont="1" applyFill="1" applyBorder="1" applyAlignment="1">
      <alignment horizontal="center" wrapText="1"/>
    </xf>
    <xf numFmtId="0" fontId="83" fillId="3" borderId="2" xfId="4" applyFont="1" applyFill="1" applyBorder="1" applyAlignment="1">
      <alignment horizontal="center" wrapText="1" shrinkToFit="1"/>
    </xf>
    <xf numFmtId="167" fontId="53" fillId="2" borderId="0" xfId="2" applyNumberFormat="1" applyFont="1" applyFill="1" applyBorder="1" applyAlignment="1">
      <alignment horizontal="center" vertical="center" wrapText="1"/>
    </xf>
    <xf numFmtId="165" fontId="55" fillId="2" borderId="3" xfId="1" applyNumberFormat="1" applyFont="1" applyFill="1" applyBorder="1" applyAlignment="1">
      <alignment horizontal="right" vertical="center" wrapText="1" shrinkToFit="1"/>
    </xf>
    <xf numFmtId="165" fontId="55" fillId="3" borderId="7" xfId="1" applyNumberFormat="1" applyFont="1" applyFill="1" applyBorder="1" applyAlignment="1">
      <alignment horizontal="right" vertical="center" wrapText="1" shrinkToFit="1"/>
    </xf>
    <xf numFmtId="0" fontId="96" fillId="3" borderId="2" xfId="4" applyFont="1" applyFill="1" applyBorder="1" applyAlignment="1">
      <alignment horizontal="center" vertical="center" wrapText="1" shrinkToFit="1"/>
    </xf>
    <xf numFmtId="173" fontId="37" fillId="0" borderId="0" xfId="0" applyNumberFormat="1" applyFont="1" applyFill="1"/>
    <xf numFmtId="173" fontId="37" fillId="0" borderId="0" xfId="0" applyNumberFormat="1" applyFont="1"/>
    <xf numFmtId="173" fontId="41" fillId="0" borderId="0" xfId="2" applyNumberFormat="1" applyFont="1" applyBorder="1" applyAlignment="1">
      <alignment horizontal="center"/>
    </xf>
    <xf numFmtId="173" fontId="44" fillId="0" borderId="0" xfId="2" applyNumberFormat="1" applyFont="1" applyFill="1" applyBorder="1" applyAlignment="1">
      <alignment horizontal="center" vertical="center" wrapText="1"/>
    </xf>
    <xf numFmtId="173" fontId="41" fillId="0" borderId="0" xfId="2" applyNumberFormat="1" applyFont="1" applyFill="1" applyBorder="1" applyAlignment="1">
      <alignment horizontal="center"/>
    </xf>
    <xf numFmtId="173" fontId="41" fillId="0" borderId="7" xfId="2" applyNumberFormat="1" applyFont="1" applyBorder="1" applyAlignment="1">
      <alignment horizontal="center"/>
    </xf>
    <xf numFmtId="173" fontId="37" fillId="0" borderId="7" xfId="0" applyNumberFormat="1" applyFont="1" applyBorder="1"/>
    <xf numFmtId="173" fontId="49" fillId="2" borderId="0" xfId="4" applyNumberFormat="1" applyFont="1" applyFill="1" applyBorder="1" applyAlignment="1">
      <alignment horizontal="right" vertical="center" wrapText="1" shrinkToFit="1"/>
    </xf>
    <xf numFmtId="173" fontId="50" fillId="0" borderId="0" xfId="0" applyNumberFormat="1" applyFont="1" applyFill="1" applyBorder="1" applyAlignment="1">
      <alignment horizontal="center"/>
    </xf>
    <xf numFmtId="173" fontId="37" fillId="0" borderId="0" xfId="2" applyNumberFormat="1" applyFont="1" applyFill="1" applyBorder="1" applyAlignment="1">
      <alignment horizontal="right" vertical="center" wrapText="1" shrinkToFit="1"/>
    </xf>
    <xf numFmtId="173" fontId="37" fillId="0" borderId="7" xfId="2" applyNumberFormat="1" applyFont="1" applyFill="1" applyBorder="1" applyAlignment="1">
      <alignment horizontal="center" vertical="center" wrapText="1" shrinkToFit="1"/>
    </xf>
    <xf numFmtId="173" fontId="37" fillId="0" borderId="7" xfId="2" applyNumberFormat="1" applyFont="1" applyFill="1" applyBorder="1" applyAlignment="1">
      <alignment horizontal="right" vertical="center" wrapText="1" shrinkToFit="1"/>
    </xf>
    <xf numFmtId="173" fontId="50" fillId="10" borderId="0" xfId="0" applyNumberFormat="1" applyFont="1" applyFill="1" applyBorder="1" applyAlignment="1">
      <alignment horizontal="center"/>
    </xf>
    <xf numFmtId="0" fontId="44" fillId="9" borderId="3" xfId="0" applyFont="1" applyFill="1" applyBorder="1" applyAlignment="1">
      <alignment horizontal="left" vertical="center" wrapText="1"/>
    </xf>
    <xf numFmtId="173" fontId="44" fillId="9" borderId="3" xfId="11" applyNumberFormat="1" applyFont="1" applyFill="1" applyBorder="1" applyAlignment="1">
      <alignment horizontal="center" vertical="center" wrapText="1"/>
    </xf>
    <xf numFmtId="173" fontId="41" fillId="0" borderId="0" xfId="11" applyNumberFormat="1" applyFont="1" applyBorder="1" applyAlignment="1">
      <alignment horizontal="center"/>
    </xf>
    <xf numFmtId="173" fontId="37" fillId="0" borderId="0" xfId="0" applyNumberFormat="1" applyFont="1" applyBorder="1"/>
    <xf numFmtId="0" fontId="41" fillId="0" borderId="14" xfId="0" applyFont="1" applyBorder="1"/>
    <xf numFmtId="0" fontId="1" fillId="0" borderId="14" xfId="0" applyFont="1" applyBorder="1"/>
    <xf numFmtId="0" fontId="43" fillId="2" borderId="14" xfId="0" applyFont="1" applyFill="1" applyBorder="1" applyAlignment="1">
      <alignment horizontal="center" vertical="center" wrapText="1" shrinkToFit="1"/>
    </xf>
    <xf numFmtId="173" fontId="44" fillId="9" borderId="3" xfId="2" applyNumberFormat="1" applyFont="1" applyFill="1" applyBorder="1" applyAlignment="1">
      <alignment horizontal="center" vertical="center" wrapText="1"/>
    </xf>
    <xf numFmtId="0" fontId="41" fillId="0" borderId="14" xfId="0" applyFont="1" applyBorder="1" applyAlignment="1">
      <alignment horizontal="center" vertical="center"/>
    </xf>
    <xf numFmtId="173" fontId="41" fillId="0" borderId="14" xfId="2" applyNumberFormat="1" applyFont="1" applyBorder="1" applyAlignment="1">
      <alignment horizontal="center"/>
    </xf>
    <xf numFmtId="0" fontId="53" fillId="3" borderId="0" xfId="4" applyNumberFormat="1" applyFont="1" applyFill="1" applyBorder="1" applyAlignment="1">
      <alignment horizontal="left" wrapText="1" shrinkToFit="1"/>
    </xf>
    <xf numFmtId="165" fontId="86" fillId="0" borderId="0" xfId="1" applyNumberFormat="1" applyFont="1" applyFill="1" applyBorder="1" applyAlignment="1">
      <alignment horizontal="right" wrapText="1"/>
    </xf>
    <xf numFmtId="9" fontId="85" fillId="0" borderId="0" xfId="2" applyFont="1" applyFill="1" applyBorder="1" applyAlignment="1">
      <alignment horizontal="right" wrapText="1"/>
    </xf>
    <xf numFmtId="165" fontId="53" fillId="0" borderId="6" xfId="1" applyNumberFormat="1" applyFont="1" applyFill="1" applyBorder="1" applyAlignment="1">
      <alignment horizontal="right" wrapText="1" shrinkToFit="1"/>
    </xf>
    <xf numFmtId="0" fontId="53" fillId="0" borderId="0" xfId="4" applyFont="1" applyFill="1" applyAlignment="1">
      <alignment vertical="center"/>
    </xf>
    <xf numFmtId="0" fontId="53" fillId="0" borderId="0" xfId="4" applyFont="1" applyFill="1" applyAlignment="1">
      <alignment vertical="center" wrapText="1"/>
    </xf>
    <xf numFmtId="0" fontId="53" fillId="0" borderId="0" xfId="4" applyFont="1" applyFill="1" applyAlignment="1">
      <alignment vertical="center" shrinkToFit="1"/>
    </xf>
    <xf numFmtId="0" fontId="86" fillId="0" borderId="0" xfId="4" applyNumberFormat="1" applyFont="1" applyFill="1" applyBorder="1" applyAlignment="1">
      <alignment wrapText="1"/>
    </xf>
    <xf numFmtId="9" fontId="53" fillId="0" borderId="0" xfId="11" applyFont="1" applyFill="1" applyBorder="1" applyAlignment="1">
      <alignment horizontal="right" wrapText="1" shrinkToFit="1"/>
    </xf>
    <xf numFmtId="9" fontId="53" fillId="3" borderId="6" xfId="11" applyFont="1" applyFill="1" applyBorder="1" applyAlignment="1">
      <alignment horizontal="right" wrapText="1" shrinkToFit="1"/>
    </xf>
    <xf numFmtId="9" fontId="53" fillId="3" borderId="0" xfId="11" applyFont="1" applyFill="1" applyBorder="1" applyAlignment="1">
      <alignment horizontal="right" wrapText="1" shrinkToFit="1"/>
    </xf>
    <xf numFmtId="9" fontId="53" fillId="0" borderId="6" xfId="11" applyFont="1" applyFill="1" applyBorder="1" applyAlignment="1">
      <alignment horizontal="right" wrapText="1" shrinkToFit="1"/>
    </xf>
    <xf numFmtId="0" fontId="84" fillId="0" borderId="6" xfId="4" applyNumberFormat="1" applyFont="1" applyFill="1" applyBorder="1" applyAlignment="1">
      <alignment horizontal="left" vertical="center" wrapText="1" shrinkToFit="1"/>
    </xf>
    <xf numFmtId="0" fontId="9" fillId="3" borderId="0" xfId="0" applyFont="1" applyFill="1" applyBorder="1" applyAlignment="1">
      <alignment vertical="center" wrapText="1" shrinkToFit="1"/>
    </xf>
    <xf numFmtId="166" fontId="55" fillId="3" borderId="0" xfId="1" applyNumberFormat="1" applyFont="1" applyFill="1" applyBorder="1" applyAlignment="1">
      <alignment horizontal="right" wrapText="1" shrinkToFit="1"/>
    </xf>
    <xf numFmtId="0" fontId="9" fillId="9" borderId="0" xfId="0" applyFont="1" applyFill="1" applyBorder="1" applyAlignment="1">
      <alignment vertical="center" wrapText="1" shrinkToFit="1"/>
    </xf>
    <xf numFmtId="166" fontId="55" fillId="9" borderId="0" xfId="1" applyNumberFormat="1" applyFont="1" applyFill="1" applyBorder="1" applyAlignment="1">
      <alignment horizontal="right" wrapText="1" shrinkToFit="1"/>
    </xf>
    <xf numFmtId="167" fontId="55" fillId="9" borderId="0" xfId="2" applyNumberFormat="1" applyFont="1" applyFill="1" applyBorder="1" applyAlignment="1">
      <alignment horizontal="right" wrapText="1" shrinkToFit="1"/>
    </xf>
    <xf numFmtId="0" fontId="15" fillId="3" borderId="1" xfId="0" applyFont="1" applyFill="1" applyBorder="1" applyAlignment="1">
      <alignment vertical="center" wrapText="1" shrinkToFit="1"/>
    </xf>
    <xf numFmtId="164" fontId="55" fillId="3" borderId="0" xfId="1" applyNumberFormat="1" applyFont="1" applyFill="1" applyBorder="1" applyAlignment="1">
      <alignment horizontal="right" wrapText="1" shrinkToFit="1"/>
    </xf>
    <xf numFmtId="166" fontId="55" fillId="3" borderId="1" xfId="1" applyNumberFormat="1" applyFont="1" applyFill="1" applyBorder="1" applyAlignment="1">
      <alignment horizontal="right" wrapText="1" shrinkToFit="1"/>
    </xf>
    <xf numFmtId="167" fontId="55" fillId="3" borderId="1" xfId="2" applyNumberFormat="1" applyFont="1" applyFill="1" applyBorder="1" applyAlignment="1">
      <alignment horizontal="right" wrapText="1" shrinkToFit="1"/>
    </xf>
    <xf numFmtId="0" fontId="15" fillId="9" borderId="0" xfId="0" applyFont="1" applyFill="1" applyBorder="1" applyAlignment="1">
      <alignment vertical="center" wrapText="1" shrinkToFit="1"/>
    </xf>
    <xf numFmtId="165" fontId="55" fillId="9" borderId="15" xfId="1" applyNumberFormat="1" applyFont="1" applyFill="1" applyBorder="1" applyAlignment="1">
      <alignment horizontal="right" wrapText="1" shrinkToFit="1"/>
    </xf>
    <xf numFmtId="166" fontId="55" fillId="9" borderId="15" xfId="1" applyNumberFormat="1" applyFont="1" applyFill="1" applyBorder="1" applyAlignment="1">
      <alignment horizontal="right" wrapText="1" shrinkToFit="1"/>
    </xf>
    <xf numFmtId="9" fontId="55" fillId="3" borderId="0" xfId="2" applyFont="1" applyFill="1" applyBorder="1" applyAlignment="1">
      <alignment horizontal="right" wrapText="1" shrinkToFit="1"/>
    </xf>
    <xf numFmtId="0" fontId="9" fillId="9" borderId="6" xfId="0" applyFont="1" applyFill="1" applyBorder="1" applyAlignment="1">
      <alignment vertical="center" wrapText="1" shrinkToFit="1"/>
    </xf>
    <xf numFmtId="165" fontId="56" fillId="9" borderId="6" xfId="1" applyNumberFormat="1" applyFont="1" applyFill="1" applyBorder="1" applyAlignment="1">
      <alignment horizontal="right" vertical="center" wrapText="1" shrinkToFit="1"/>
    </xf>
    <xf numFmtId="167" fontId="55" fillId="9" borderId="6" xfId="2" applyNumberFormat="1" applyFont="1" applyFill="1" applyBorder="1" applyAlignment="1">
      <alignment horizontal="right" wrapText="1" shrinkToFit="1"/>
    </xf>
    <xf numFmtId="165" fontId="56" fillId="3" borderId="0" xfId="1" applyNumberFormat="1" applyFont="1" applyFill="1" applyBorder="1" applyAlignment="1">
      <alignment horizontal="right" vertical="center" wrapText="1"/>
    </xf>
    <xf numFmtId="165" fontId="55" fillId="9" borderId="0" xfId="1" applyNumberFormat="1" applyFont="1" applyFill="1" applyBorder="1" applyAlignment="1">
      <alignment horizontal="right" wrapText="1" shrinkToFit="1"/>
    </xf>
    <xf numFmtId="165" fontId="55" fillId="3" borderId="1" xfId="1" applyNumberFormat="1" applyFont="1" applyFill="1" applyBorder="1" applyAlignment="1">
      <alignment horizontal="right" wrapText="1" shrinkToFit="1"/>
    </xf>
    <xf numFmtId="167" fontId="55" fillId="2" borderId="1" xfId="2" applyNumberFormat="1" applyFont="1" applyFill="1" applyBorder="1" applyAlignment="1">
      <alignment horizontal="right" wrapText="1" shrinkToFit="1"/>
    </xf>
    <xf numFmtId="0" fontId="9" fillId="9" borderId="6" xfId="0" applyFont="1" applyFill="1" applyBorder="1" applyAlignment="1">
      <alignment horizontal="left" vertical="center" wrapText="1"/>
    </xf>
    <xf numFmtId="0" fontId="15" fillId="3" borderId="15" xfId="0" applyFont="1" applyFill="1" applyBorder="1" applyAlignment="1">
      <alignment horizontal="left" vertical="center" wrapText="1" indent="1"/>
    </xf>
    <xf numFmtId="165" fontId="55" fillId="3" borderId="15" xfId="1" applyNumberFormat="1" applyFont="1" applyFill="1" applyBorder="1" applyAlignment="1">
      <alignment horizontal="right" wrapText="1" shrinkToFit="1"/>
    </xf>
    <xf numFmtId="166" fontId="55" fillId="3" borderId="15" xfId="1" applyNumberFormat="1" applyFont="1" applyFill="1" applyBorder="1" applyAlignment="1">
      <alignment horizontal="right" wrapText="1" shrinkToFit="1"/>
    </xf>
    <xf numFmtId="167" fontId="55" fillId="3" borderId="15" xfId="2" applyNumberFormat="1" applyFont="1" applyFill="1" applyBorder="1" applyAlignment="1">
      <alignment horizontal="right" wrapText="1" shrinkToFit="1"/>
    </xf>
    <xf numFmtId="0" fontId="15" fillId="9" borderId="1" xfId="0" applyFont="1" applyFill="1" applyBorder="1" applyAlignment="1">
      <alignment horizontal="left" vertical="center" wrapText="1" indent="1"/>
    </xf>
    <xf numFmtId="165" fontId="55" fillId="9" borderId="1" xfId="1" applyNumberFormat="1" applyFont="1" applyFill="1" applyBorder="1" applyAlignment="1">
      <alignment horizontal="right" wrapText="1" shrinkToFit="1"/>
    </xf>
    <xf numFmtId="167" fontId="55" fillId="9" borderId="1" xfId="2" applyNumberFormat="1" applyFont="1" applyFill="1" applyBorder="1" applyAlignment="1">
      <alignment horizontal="right" wrapText="1" shrinkToFit="1"/>
    </xf>
    <xf numFmtId="0" fontId="15" fillId="3" borderId="0" xfId="0" applyFont="1" applyFill="1" applyBorder="1" applyAlignment="1">
      <alignment horizontal="left" vertical="center" wrapText="1" indent="1"/>
    </xf>
    <xf numFmtId="0" fontId="15" fillId="3" borderId="0" xfId="0" quotePrefix="1" applyFont="1" applyFill="1" applyBorder="1" applyAlignment="1">
      <alignment horizontal="left" vertical="center"/>
    </xf>
    <xf numFmtId="0" fontId="15" fillId="9" borderId="0" xfId="0" applyFont="1" applyFill="1" applyBorder="1" applyAlignment="1">
      <alignment horizontal="left" vertical="center" wrapText="1" indent="1"/>
    </xf>
    <xf numFmtId="0" fontId="15" fillId="9" borderId="0" xfId="0" applyFont="1" applyFill="1" applyBorder="1" applyAlignment="1">
      <alignment horizontal="left" vertical="center" wrapText="1"/>
    </xf>
    <xf numFmtId="0" fontId="15" fillId="3" borderId="6" xfId="0" applyFont="1" applyFill="1" applyBorder="1" applyAlignment="1">
      <alignment vertical="center" wrapText="1"/>
    </xf>
    <xf numFmtId="165" fontId="55" fillId="3" borderId="6" xfId="1" applyNumberFormat="1" applyFont="1" applyFill="1" applyBorder="1" applyAlignment="1">
      <alignment horizontal="right" vertical="center" wrapText="1" shrinkToFit="1"/>
    </xf>
    <xf numFmtId="167" fontId="55" fillId="3" borderId="6" xfId="2" applyNumberFormat="1" applyFont="1" applyFill="1" applyBorder="1" applyAlignment="1">
      <alignment horizontal="right" vertical="center" wrapText="1" shrinkToFit="1"/>
    </xf>
    <xf numFmtId="166" fontId="55" fillId="3" borderId="6" xfId="1" applyNumberFormat="1" applyFont="1" applyFill="1" applyBorder="1" applyAlignment="1">
      <alignment horizontal="right" vertical="center" wrapText="1" shrinkToFit="1"/>
    </xf>
    <xf numFmtId="0" fontId="15" fillId="3" borderId="13" xfId="0" applyFont="1" applyFill="1" applyBorder="1" applyAlignment="1">
      <alignment vertical="center" wrapText="1"/>
    </xf>
    <xf numFmtId="0" fontId="15" fillId="3" borderId="7" xfId="0" applyFont="1" applyFill="1" applyBorder="1" applyAlignment="1">
      <alignment vertical="center" wrapText="1" shrinkToFit="1"/>
    </xf>
    <xf numFmtId="165" fontId="56" fillId="3" borderId="13" xfId="0" applyNumberFormat="1" applyFont="1" applyFill="1" applyBorder="1" applyAlignment="1">
      <alignment horizontal="right" vertical="center" wrapText="1"/>
    </xf>
    <xf numFmtId="167" fontId="55" fillId="3" borderId="13" xfId="2" applyNumberFormat="1" applyFont="1" applyFill="1" applyBorder="1" applyAlignment="1">
      <alignment horizontal="right" vertical="center" wrapText="1" shrinkToFit="1"/>
    </xf>
    <xf numFmtId="166" fontId="55" fillId="3" borderId="13" xfId="1" applyNumberFormat="1" applyFont="1" applyFill="1" applyBorder="1" applyAlignment="1">
      <alignment horizontal="right" vertical="center" wrapText="1" shrinkToFit="1"/>
    </xf>
    <xf numFmtId="0" fontId="10" fillId="9" borderId="0" xfId="0" applyFont="1" applyFill="1" applyBorder="1" applyAlignment="1">
      <alignment wrapText="1"/>
    </xf>
    <xf numFmtId="165" fontId="55" fillId="9" borderId="0" xfId="1" applyNumberFormat="1" applyFont="1" applyFill="1" applyBorder="1" applyAlignment="1">
      <alignment horizontal="right" vertical="center" wrapText="1" shrinkToFit="1"/>
    </xf>
    <xf numFmtId="9" fontId="55" fillId="9" borderId="0" xfId="2" applyFont="1" applyFill="1" applyAlignment="1">
      <alignment horizontal="right" vertical="center" wrapText="1" shrinkToFit="1"/>
    </xf>
    <xf numFmtId="167" fontId="55" fillId="9" borderId="0" xfId="2" applyNumberFormat="1" applyFont="1" applyFill="1" applyBorder="1" applyAlignment="1">
      <alignment horizontal="right" vertical="center" wrapText="1" shrinkToFit="1"/>
    </xf>
    <xf numFmtId="169" fontId="78" fillId="9" borderId="0" xfId="0" applyNumberFormat="1" applyFont="1" applyFill="1" applyAlignment="1">
      <alignment horizontal="right" vertical="center" wrapText="1" shrinkToFit="1"/>
    </xf>
    <xf numFmtId="0" fontId="9" fillId="9" borderId="1" xfId="0" applyFont="1" applyFill="1" applyBorder="1" applyAlignment="1">
      <alignment wrapText="1"/>
    </xf>
    <xf numFmtId="165" fontId="55" fillId="9" borderId="1" xfId="1" applyNumberFormat="1" applyFont="1" applyFill="1" applyBorder="1" applyAlignment="1">
      <alignment horizontal="right" vertical="center" wrapText="1" shrinkToFit="1"/>
    </xf>
    <xf numFmtId="167" fontId="55" fillId="9" borderId="1" xfId="2" applyNumberFormat="1" applyFont="1" applyFill="1" applyBorder="1" applyAlignment="1">
      <alignment horizontal="right" vertical="center" wrapText="1" shrinkToFit="1"/>
    </xf>
    <xf numFmtId="167" fontId="55" fillId="2" borderId="7" xfId="2" applyNumberFormat="1" applyFont="1" applyFill="1" applyBorder="1" applyAlignment="1">
      <alignment horizontal="right" vertical="center" wrapText="1" shrinkToFit="1"/>
    </xf>
    <xf numFmtId="0" fontId="58" fillId="9" borderId="0" xfId="0" applyFont="1" applyFill="1" applyBorder="1" applyAlignment="1">
      <alignment vertical="center" wrapText="1" shrinkToFit="1"/>
    </xf>
    <xf numFmtId="0" fontId="56" fillId="9" borderId="0" xfId="0" applyFont="1" applyFill="1" applyBorder="1" applyAlignment="1">
      <alignment horizontal="left" vertical="center" wrapText="1"/>
    </xf>
    <xf numFmtId="0" fontId="58" fillId="9" borderId="6" xfId="0" applyFont="1" applyFill="1" applyBorder="1" applyAlignment="1">
      <alignment horizontal="left" vertical="center" wrapText="1"/>
    </xf>
    <xf numFmtId="165" fontId="55" fillId="9" borderId="6" xfId="1" applyNumberFormat="1" applyFont="1" applyFill="1" applyBorder="1" applyAlignment="1">
      <alignment horizontal="right" wrapText="1" shrinkToFit="1"/>
    </xf>
    <xf numFmtId="0" fontId="80" fillId="9" borderId="6" xfId="0" applyFont="1" applyFill="1" applyBorder="1" applyAlignment="1">
      <alignment horizontal="left" vertical="center" wrapText="1"/>
    </xf>
    <xf numFmtId="0" fontId="81" fillId="9" borderId="13" xfId="0" applyFont="1" applyFill="1" applyBorder="1" applyAlignment="1">
      <alignment horizontal="left" vertical="center" wrapText="1"/>
    </xf>
    <xf numFmtId="165" fontId="55" fillId="9" borderId="13" xfId="1" applyNumberFormat="1" applyFont="1" applyFill="1" applyBorder="1" applyAlignment="1">
      <alignment horizontal="right" wrapText="1" shrinkToFit="1"/>
    </xf>
    <xf numFmtId="167" fontId="55" fillId="9" borderId="13" xfId="2" applyNumberFormat="1" applyFont="1" applyFill="1" applyBorder="1" applyAlignment="1">
      <alignment horizontal="right" wrapText="1" shrinkToFit="1"/>
    </xf>
    <xf numFmtId="164" fontId="53" fillId="9" borderId="0" xfId="1" applyNumberFormat="1" applyFont="1" applyFill="1" applyBorder="1" applyAlignment="1">
      <alignment horizontal="left" vertical="center" wrapText="1" shrinkToFit="1"/>
    </xf>
    <xf numFmtId="166" fontId="53" fillId="9" borderId="0" xfId="1" applyNumberFormat="1" applyFont="1" applyFill="1" applyBorder="1" applyAlignment="1">
      <alignment horizontal="center" vertical="center" wrapText="1" shrinkToFit="1"/>
    </xf>
    <xf numFmtId="166" fontId="84" fillId="9" borderId="0" xfId="1" applyNumberFormat="1" applyFont="1" applyFill="1" applyBorder="1" applyAlignment="1">
      <alignment horizontal="center" vertical="center" wrapText="1" shrinkToFit="1"/>
    </xf>
    <xf numFmtId="167" fontId="53" fillId="9" borderId="0" xfId="2" applyNumberFormat="1" applyFont="1" applyFill="1" applyBorder="1" applyAlignment="1">
      <alignment horizontal="center" vertical="center" wrapText="1" shrinkToFit="1"/>
    </xf>
    <xf numFmtId="0" fontId="53" fillId="9" borderId="0" xfId="4" applyFont="1" applyFill="1" applyBorder="1" applyAlignment="1">
      <alignment vertical="center" wrapText="1"/>
    </xf>
    <xf numFmtId="165" fontId="53" fillId="9" borderId="0" xfId="1" applyNumberFormat="1" applyFont="1" applyFill="1" applyBorder="1" applyAlignment="1">
      <alignment horizontal="right" vertical="center" wrapText="1" indent="1"/>
    </xf>
    <xf numFmtId="167" fontId="53" fillId="9" borderId="0" xfId="2" applyNumberFormat="1" applyFont="1" applyFill="1" applyBorder="1" applyAlignment="1">
      <alignment horizontal="center" vertical="center" wrapText="1"/>
    </xf>
    <xf numFmtId="164" fontId="55" fillId="9" borderId="0" xfId="1" applyNumberFormat="1" applyFont="1" applyFill="1" applyBorder="1" applyAlignment="1">
      <alignment horizontal="left" vertical="center" wrapText="1" shrinkToFit="1"/>
    </xf>
    <xf numFmtId="10" fontId="55" fillId="9" borderId="0" xfId="2" applyNumberFormat="1" applyFont="1" applyFill="1" applyBorder="1" applyAlignment="1">
      <alignment horizontal="center" vertical="center" wrapText="1" shrinkToFit="1"/>
    </xf>
    <xf numFmtId="164" fontId="55" fillId="9" borderId="0" xfId="1" applyFont="1" applyFill="1" applyBorder="1" applyAlignment="1">
      <alignment horizontal="center" vertical="center" wrapText="1" shrinkToFit="1"/>
    </xf>
    <xf numFmtId="0" fontId="53" fillId="9" borderId="0" xfId="4" applyFont="1" applyFill="1" applyBorder="1" applyAlignment="1">
      <alignment horizontal="left" wrapText="1" shrinkToFit="1"/>
    </xf>
    <xf numFmtId="165" fontId="53" fillId="9" borderId="0" xfId="1" applyNumberFormat="1" applyFont="1" applyFill="1" applyBorder="1" applyAlignment="1">
      <alignment horizontal="right" wrapText="1" shrinkToFit="1"/>
    </xf>
    <xf numFmtId="9" fontId="53" fillId="9" borderId="0" xfId="11" applyFont="1" applyFill="1" applyBorder="1" applyAlignment="1">
      <alignment horizontal="right" wrapText="1" shrinkToFit="1"/>
    </xf>
    <xf numFmtId="0" fontId="84" fillId="9" borderId="0" xfId="4" applyFont="1" applyFill="1" applyBorder="1" applyAlignment="1">
      <alignment horizontal="left" wrapText="1" shrinkToFit="1"/>
    </xf>
    <xf numFmtId="0" fontId="86" fillId="9" borderId="8" xfId="4" applyFont="1" applyFill="1" applyBorder="1" applyAlignment="1">
      <alignment wrapText="1"/>
    </xf>
    <xf numFmtId="165" fontId="86" fillId="9" borderId="8" xfId="1" applyNumberFormat="1" applyFont="1" applyFill="1" applyBorder="1" applyAlignment="1">
      <alignment horizontal="right" wrapText="1"/>
    </xf>
    <xf numFmtId="9" fontId="85" fillId="9" borderId="8" xfId="11" applyFont="1" applyFill="1" applyBorder="1" applyAlignment="1">
      <alignment horizontal="right" wrapText="1"/>
    </xf>
    <xf numFmtId="0" fontId="53" fillId="9" borderId="0" xfId="4" applyNumberFormat="1" applyFont="1" applyFill="1" applyBorder="1" applyAlignment="1">
      <alignment horizontal="left" wrapText="1" shrinkToFit="1"/>
    </xf>
    <xf numFmtId="0" fontId="53" fillId="9" borderId="6" xfId="4" applyNumberFormat="1" applyFont="1" applyFill="1" applyBorder="1" applyAlignment="1">
      <alignment horizontal="left" wrapText="1" shrinkToFit="1"/>
    </xf>
    <xf numFmtId="165" fontId="53" fillId="9" borderId="6" xfId="1" applyNumberFormat="1" applyFont="1" applyFill="1" applyBorder="1" applyAlignment="1">
      <alignment horizontal="right" wrapText="1" shrinkToFit="1"/>
    </xf>
    <xf numFmtId="9" fontId="53" fillId="9" borderId="6" xfId="11" applyFont="1" applyFill="1" applyBorder="1" applyAlignment="1">
      <alignment horizontal="right" wrapText="1" shrinkToFit="1"/>
    </xf>
    <xf numFmtId="0" fontId="84" fillId="9" borderId="0" xfId="4" applyNumberFormat="1" applyFont="1" applyFill="1" applyBorder="1" applyAlignment="1">
      <alignment horizontal="left" wrapText="1" shrinkToFit="1"/>
    </xf>
    <xf numFmtId="0" fontId="84" fillId="0" borderId="6" xfId="4" applyNumberFormat="1" applyFont="1" applyFill="1" applyBorder="1" applyAlignment="1">
      <alignment horizontal="left" wrapText="1" shrinkToFit="1"/>
    </xf>
    <xf numFmtId="0" fontId="88" fillId="0" borderId="0" xfId="4" applyFont="1" applyFill="1" applyBorder="1" applyAlignment="1">
      <alignment horizontal="left" vertical="center" wrapText="1" shrinkToFit="1"/>
    </xf>
    <xf numFmtId="167" fontId="53" fillId="9" borderId="0" xfId="2" applyNumberFormat="1" applyFont="1" applyFill="1" applyBorder="1" applyAlignment="1">
      <alignment horizontal="left" wrapText="1" shrinkToFit="1"/>
    </xf>
    <xf numFmtId="167" fontId="53" fillId="9" borderId="0" xfId="2" applyNumberFormat="1" applyFont="1" applyFill="1" applyBorder="1" applyAlignment="1">
      <alignment horizontal="center" wrapText="1" shrinkToFit="1"/>
    </xf>
    <xf numFmtId="3" fontId="94" fillId="9" borderId="0" xfId="0" applyNumberFormat="1" applyFont="1" applyFill="1" applyBorder="1" applyAlignment="1">
      <alignment horizontal="center" vertical="center"/>
    </xf>
    <xf numFmtId="167" fontId="93" fillId="9" borderId="0" xfId="0" applyNumberFormat="1" applyFont="1" applyFill="1" applyBorder="1" applyAlignment="1">
      <alignment horizontal="center" vertical="center"/>
    </xf>
    <xf numFmtId="4" fontId="93" fillId="9" borderId="0" xfId="0" applyNumberFormat="1" applyFont="1" applyFill="1" applyBorder="1" applyAlignment="1">
      <alignment horizontal="center" vertical="center"/>
    </xf>
    <xf numFmtId="0" fontId="93" fillId="9" borderId="0" xfId="0" applyFont="1" applyFill="1" applyBorder="1" applyAlignment="1">
      <alignment vertical="center"/>
    </xf>
    <xf numFmtId="167" fontId="55" fillId="3" borderId="0" xfId="2" applyNumberFormat="1" applyFont="1" applyFill="1" applyBorder="1" applyAlignment="1">
      <alignment horizontal="center" vertical="center" wrapText="1" shrinkToFit="1"/>
    </xf>
    <xf numFmtId="167" fontId="55" fillId="9" borderId="0" xfId="2" applyNumberFormat="1" applyFont="1" applyFill="1" applyBorder="1" applyAlignment="1">
      <alignment horizontal="center" vertical="center" wrapText="1" shrinkToFit="1"/>
    </xf>
    <xf numFmtId="167" fontId="55" fillId="3" borderId="7" xfId="2" applyNumberFormat="1" applyFont="1" applyFill="1" applyBorder="1" applyAlignment="1">
      <alignment horizontal="center" vertical="center" wrapText="1" shrinkToFit="1"/>
    </xf>
    <xf numFmtId="166" fontId="84" fillId="3" borderId="7"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0" fontId="96" fillId="3" borderId="11" xfId="4"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84" fillId="3" borderId="7" xfId="1" applyNumberFormat="1" applyFont="1" applyFill="1" applyBorder="1" applyAlignment="1">
      <alignment horizontal="center" vertical="center" wrapText="1" shrinkToFit="1"/>
    </xf>
    <xf numFmtId="0" fontId="22" fillId="8" borderId="0" xfId="4" applyFont="1" applyFill="1" applyBorder="1" applyAlignment="1">
      <alignment vertical="center" shrinkToFit="1"/>
    </xf>
    <xf numFmtId="0" fontId="38" fillId="2" borderId="0" xfId="0" applyFont="1" applyFill="1" applyBorder="1" applyAlignment="1">
      <alignment horizontal="center" wrapText="1" shrinkToFit="1"/>
    </xf>
    <xf numFmtId="0" fontId="38" fillId="2" borderId="0" xfId="0" applyFont="1" applyFill="1" applyBorder="1" applyAlignment="1">
      <alignment horizontal="right" wrapText="1" shrinkToFit="1"/>
    </xf>
    <xf numFmtId="0" fontId="47" fillId="3" borderId="0" xfId="4" applyFont="1" applyFill="1" applyBorder="1" applyAlignment="1">
      <alignment horizontal="center" vertical="center" wrapText="1" shrinkToFit="1"/>
    </xf>
    <xf numFmtId="0" fontId="53" fillId="0" borderId="0" xfId="4" applyFont="1" applyFill="1" applyBorder="1" applyAlignment="1">
      <alignment horizontal="left" wrapText="1" shrinkToFit="1"/>
    </xf>
    <xf numFmtId="0" fontId="64" fillId="2" borderId="0" xfId="0" applyFont="1" applyFill="1" applyBorder="1" applyAlignment="1">
      <alignment horizontal="center"/>
    </xf>
    <xf numFmtId="0" fontId="38" fillId="2" borderId="0" xfId="0" applyFont="1" applyFill="1" applyBorder="1" applyAlignment="1">
      <alignment horizontal="center"/>
    </xf>
    <xf numFmtId="166" fontId="53" fillId="9" borderId="0"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166" fontId="55" fillId="0" borderId="0" xfId="1" applyNumberFormat="1" applyFont="1" applyFill="1" applyBorder="1" applyAlignment="1">
      <alignment horizontal="right" wrapText="1" shrinkToFit="1"/>
    </xf>
    <xf numFmtId="0" fontId="58" fillId="0" borderId="0" xfId="0" applyFont="1" applyFill="1" applyBorder="1" applyAlignment="1">
      <alignment vertical="center" wrapText="1" shrinkToFit="1"/>
    </xf>
    <xf numFmtId="167" fontId="55" fillId="0" borderId="0" xfId="2" applyNumberFormat="1" applyFont="1" applyFill="1" applyBorder="1" applyAlignment="1">
      <alignment horizontal="right" wrapText="1" shrinkToFit="1"/>
    </xf>
    <xf numFmtId="0" fontId="32" fillId="3" borderId="0" xfId="4" applyFont="1" applyFill="1" applyBorder="1" applyAlignment="1">
      <alignment horizontal="centerContinuous" vertical="center" wrapText="1" shrinkToFit="1"/>
    </xf>
    <xf numFmtId="166" fontId="53" fillId="0" borderId="0" xfId="1"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103" fillId="0" borderId="0" xfId="1" applyNumberFormat="1" applyFont="1" applyFill="1" applyBorder="1" applyAlignment="1">
      <alignment horizontal="center" vertical="center" wrapText="1" shrinkToFit="1"/>
    </xf>
    <xf numFmtId="0" fontId="94" fillId="2" borderId="0" xfId="4" applyFont="1" applyFill="1" applyBorder="1" applyAlignment="1">
      <alignment vertical="center" shrinkToFit="1"/>
    </xf>
    <xf numFmtId="174" fontId="68" fillId="3" borderId="0" xfId="1" applyNumberFormat="1" applyFont="1" applyFill="1" applyBorder="1" applyAlignment="1">
      <alignment horizontal="center" vertical="center" wrapText="1" shrinkToFit="1"/>
    </xf>
    <xf numFmtId="166" fontId="68" fillId="3" borderId="0" xfId="1" applyNumberFormat="1" applyFont="1" applyFill="1" applyBorder="1" applyAlignment="1">
      <alignment horizontal="center" vertical="center" wrapText="1" shrinkToFit="1"/>
    </xf>
    <xf numFmtId="166" fontId="94" fillId="0" borderId="0" xfId="1" applyNumberFormat="1" applyFont="1" applyFill="1" applyBorder="1" applyAlignment="1">
      <alignment horizontal="center" vertical="center" wrapText="1" shrinkToFit="1"/>
    </xf>
    <xf numFmtId="0" fontId="94" fillId="0" borderId="0" xfId="4" applyFont="1" applyFill="1" applyBorder="1" applyAlignment="1">
      <alignment vertical="center"/>
    </xf>
    <xf numFmtId="166" fontId="69" fillId="0" borderId="0" xfId="4" applyNumberFormat="1" applyFont="1" applyFill="1" applyBorder="1" applyAlignment="1">
      <alignment vertical="center"/>
    </xf>
    <xf numFmtId="165" fontId="69" fillId="2" borderId="0" xfId="4" applyNumberFormat="1" applyFont="1" applyFill="1" applyBorder="1" applyAlignment="1">
      <alignment vertical="center" shrinkToFit="1"/>
    </xf>
    <xf numFmtId="43" fontId="10" fillId="2" borderId="0" xfId="0" applyNumberFormat="1" applyFont="1" applyFill="1" applyAlignment="1">
      <alignment vertical="center" wrapText="1" shrinkToFit="1"/>
    </xf>
    <xf numFmtId="175" fontId="10" fillId="2" borderId="0" xfId="0" applyNumberFormat="1" applyFont="1" applyFill="1" applyAlignment="1">
      <alignment vertical="center" wrapText="1" shrinkToFit="1"/>
    </xf>
    <xf numFmtId="165" fontId="10" fillId="3" borderId="0" xfId="0" applyNumberFormat="1" applyFont="1" applyFill="1" applyAlignment="1">
      <alignment vertical="center" wrapText="1" shrinkToFit="1"/>
    </xf>
    <xf numFmtId="167" fontId="10" fillId="3" borderId="0" xfId="2" applyNumberFormat="1" applyFont="1" applyFill="1" applyAlignment="1">
      <alignment vertical="center" wrapText="1" shrinkToFit="1"/>
    </xf>
    <xf numFmtId="166" fontId="98" fillId="2" borderId="0" xfId="4" applyNumberFormat="1" applyFont="1" applyFill="1" applyBorder="1" applyAlignment="1">
      <alignment vertical="center" shrinkToFit="1"/>
    </xf>
    <xf numFmtId="176" fontId="98" fillId="2" borderId="0" xfId="4" applyNumberFormat="1" applyFont="1" applyFill="1" applyBorder="1" applyAlignment="1">
      <alignment vertical="center" shrinkToFit="1"/>
    </xf>
    <xf numFmtId="9" fontId="67" fillId="2" borderId="0" xfId="2" applyFont="1" applyFill="1" applyAlignment="1">
      <alignment vertical="center"/>
    </xf>
    <xf numFmtId="166" fontId="84" fillId="3" borderId="7" xfId="1" applyNumberFormat="1" applyFont="1" applyFill="1" applyBorder="1" applyAlignment="1">
      <alignment horizontal="center" vertical="center" wrapText="1" shrinkToFit="1"/>
    </xf>
    <xf numFmtId="174" fontId="55" fillId="9" borderId="0" xfId="1" applyNumberFormat="1" applyFont="1" applyFill="1" applyBorder="1" applyAlignment="1">
      <alignment horizontal="right" wrapText="1" shrinkToFit="1"/>
    </xf>
    <xf numFmtId="3" fontId="3" fillId="0" borderId="0" xfId="0" applyNumberFormat="1" applyFont="1"/>
    <xf numFmtId="167" fontId="37" fillId="0" borderId="0" xfId="2" applyNumberFormat="1" applyFont="1"/>
    <xf numFmtId="10" fontId="37" fillId="0" borderId="0" xfId="2" applyNumberFormat="1" applyFont="1"/>
    <xf numFmtId="2" fontId="67" fillId="2" borderId="0" xfId="4" applyNumberFormat="1" applyFont="1" applyFill="1" applyAlignment="1">
      <alignment vertical="center"/>
    </xf>
    <xf numFmtId="2" fontId="67" fillId="0" borderId="0" xfId="4" applyNumberFormat="1" applyFont="1" applyFill="1" applyAlignment="1">
      <alignment vertical="center"/>
    </xf>
    <xf numFmtId="169" fontId="67" fillId="2" borderId="0" xfId="4" applyNumberFormat="1" applyFont="1" applyFill="1" applyAlignment="1">
      <alignment vertical="center"/>
    </xf>
    <xf numFmtId="169" fontId="67" fillId="0" borderId="0" xfId="4" applyNumberFormat="1" applyFont="1" applyFill="1" applyAlignment="1">
      <alignment vertical="center"/>
    </xf>
    <xf numFmtId="0" fontId="37" fillId="3" borderId="0" xfId="0" applyFont="1" applyFill="1" applyAlignment="1">
      <alignment vertical="center"/>
    </xf>
    <xf numFmtId="0" fontId="37" fillId="3" borderId="0" xfId="0" applyFont="1" applyFill="1"/>
    <xf numFmtId="0" fontId="48" fillId="0" borderId="0" xfId="0" applyFont="1" applyBorder="1" applyAlignment="1">
      <alignment horizontal="center" vertical="center"/>
    </xf>
    <xf numFmtId="0" fontId="48" fillId="0" borderId="7" xfId="0" applyFont="1" applyBorder="1" applyAlignment="1">
      <alignment horizontal="center" vertical="center"/>
    </xf>
    <xf numFmtId="0" fontId="22" fillId="8" borderId="0" xfId="0" applyFont="1" applyFill="1" applyBorder="1" applyAlignment="1">
      <alignment horizontal="center" vertical="center"/>
    </xf>
    <xf numFmtId="0" fontId="22" fillId="5" borderId="0" xfId="0" applyFont="1" applyFill="1" applyBorder="1" applyAlignment="1">
      <alignment horizontal="center" vertical="center" wrapText="1" shrinkToFit="1"/>
    </xf>
    <xf numFmtId="0" fontId="48" fillId="0" borderId="0" xfId="0" applyFont="1" applyFill="1" applyBorder="1" applyAlignment="1">
      <alignment horizontal="center" vertical="center"/>
    </xf>
    <xf numFmtId="0" fontId="37" fillId="0" borderId="0" xfId="0" applyFont="1" applyBorder="1" applyAlignment="1">
      <alignment horizontal="center" vertical="center"/>
    </xf>
    <xf numFmtId="0" fontId="22" fillId="8" borderId="0" xfId="4" applyFont="1" applyFill="1" applyBorder="1" applyAlignment="1">
      <alignment horizontal="center" vertical="center" shrinkToFit="1"/>
    </xf>
    <xf numFmtId="0" fontId="53" fillId="2" borderId="0" xfId="0" quotePrefix="1" applyNumberFormat="1" applyFont="1" applyFill="1" applyBorder="1" applyAlignment="1">
      <alignment horizontal="center" vertical="center" shrinkToFit="1"/>
    </xf>
    <xf numFmtId="0" fontId="53" fillId="2" borderId="1" xfId="0" quotePrefix="1" applyNumberFormat="1" applyFont="1" applyFill="1" applyBorder="1" applyAlignment="1">
      <alignment horizontal="center" vertical="center" shrinkToFit="1"/>
    </xf>
    <xf numFmtId="0" fontId="82" fillId="8" borderId="0" xfId="0" applyFont="1" applyFill="1" applyBorder="1" applyAlignment="1">
      <alignment horizontal="left" vertical="center"/>
    </xf>
    <xf numFmtId="0" fontId="82" fillId="5" borderId="0" xfId="0" applyFont="1" applyFill="1" applyBorder="1" applyAlignment="1">
      <alignment horizontal="center" vertical="center" wrapText="1" shrinkToFit="1"/>
    </xf>
    <xf numFmtId="0" fontId="83" fillId="0" borderId="0" xfId="0" applyFont="1" applyBorder="1" applyAlignment="1">
      <alignment horizontal="center" vertical="center" wrapText="1"/>
    </xf>
    <xf numFmtId="0" fontId="53" fillId="0" borderId="0" xfId="4" applyFont="1" applyFill="1" applyBorder="1" applyAlignment="1">
      <alignment horizontal="left" wrapText="1" shrinkToFit="1"/>
    </xf>
    <xf numFmtId="0" fontId="20" fillId="5" borderId="0" xfId="0" applyFont="1" applyFill="1" applyBorder="1" applyAlignment="1">
      <alignment horizontal="center" vertical="center" wrapText="1" shrinkToFit="1"/>
    </xf>
    <xf numFmtId="0" fontId="26" fillId="2" borderId="0" xfId="0" applyFont="1" applyFill="1" applyBorder="1" applyAlignment="1">
      <alignment horizontal="left" vertical="center" wrapText="1"/>
    </xf>
    <xf numFmtId="0" fontId="34" fillId="0" borderId="2" xfId="0" applyFont="1" applyBorder="1" applyAlignment="1">
      <alignment horizontal="center" vertical="center" wrapText="1"/>
    </xf>
    <xf numFmtId="0" fontId="26" fillId="3" borderId="0" xfId="0" applyFont="1" applyFill="1" applyBorder="1" applyAlignment="1">
      <alignment horizontal="left" vertical="center" wrapText="1"/>
    </xf>
    <xf numFmtId="0" fontId="20" fillId="6" borderId="0" xfId="0" applyFont="1" applyFill="1" applyBorder="1" applyAlignment="1">
      <alignment horizontal="center" vertical="center" wrapText="1" shrinkToFit="1"/>
    </xf>
    <xf numFmtId="0" fontId="28" fillId="2" borderId="0" xfId="0" applyFont="1" applyFill="1" applyAlignment="1">
      <alignment horizontal="left" vertical="center" wrapText="1"/>
    </xf>
    <xf numFmtId="0" fontId="27" fillId="2" borderId="0" xfId="0" applyFont="1" applyFill="1" applyAlignment="1">
      <alignment horizontal="left" vertical="center" wrapText="1"/>
    </xf>
    <xf numFmtId="0" fontId="25" fillId="2" borderId="0" xfId="4" applyFont="1" applyFill="1" applyBorder="1" applyAlignment="1">
      <alignment horizontal="left" vertical="center" wrapText="1" shrinkToFit="1"/>
    </xf>
    <xf numFmtId="0" fontId="27" fillId="2" borderId="0" xfId="0" applyFont="1" applyFill="1" applyBorder="1" applyAlignment="1">
      <alignment horizontal="left" vertical="center" wrapText="1"/>
    </xf>
    <xf numFmtId="0" fontId="28" fillId="3" borderId="0" xfId="0" applyFont="1" applyFill="1" applyAlignment="1">
      <alignment horizontal="left" vertical="center" wrapText="1"/>
    </xf>
    <xf numFmtId="0" fontId="32" fillId="0" borderId="2" xfId="0" applyFont="1" applyBorder="1" applyAlignment="1">
      <alignment horizontal="center" vertical="center" wrapText="1"/>
    </xf>
    <xf numFmtId="0" fontId="20" fillId="8" borderId="0" xfId="0" applyFont="1" applyFill="1" applyBorder="1" applyAlignment="1">
      <alignment horizontal="center" vertical="center" wrapText="1" shrinkToFit="1"/>
    </xf>
    <xf numFmtId="0" fontId="72" fillId="0" borderId="0" xfId="0" applyFont="1" applyFill="1" applyAlignment="1">
      <alignment horizontal="left" wrapText="1"/>
    </xf>
    <xf numFmtId="0" fontId="72" fillId="0" borderId="0" xfId="10" applyFont="1" applyFill="1" applyBorder="1" applyAlignment="1">
      <alignment horizontal="left" vertical="center" wrapText="1"/>
    </xf>
    <xf numFmtId="0" fontId="72" fillId="2" borderId="0" xfId="10" applyFont="1" applyFill="1" applyBorder="1" applyAlignment="1">
      <alignment horizontal="left" vertical="center" wrapText="1"/>
    </xf>
    <xf numFmtId="0" fontId="75" fillId="2" borderId="0" xfId="4" applyFont="1" applyFill="1" applyBorder="1" applyAlignment="1">
      <alignment horizontal="left" vertical="center" wrapText="1"/>
    </xf>
    <xf numFmtId="171" fontId="32" fillId="2" borderId="2" xfId="4" applyNumberFormat="1" applyFont="1" applyFill="1" applyBorder="1" applyAlignment="1">
      <alignment horizontal="center" vertical="center" wrapText="1" shrinkToFit="1"/>
    </xf>
    <xf numFmtId="0" fontId="52" fillId="8" borderId="0" xfId="4" applyFont="1" applyFill="1" applyBorder="1" applyAlignment="1">
      <alignment horizontal="left" vertical="center" shrinkToFit="1"/>
    </xf>
    <xf numFmtId="0" fontId="22" fillId="8" borderId="0" xfId="4" applyFont="1" applyFill="1" applyBorder="1" applyAlignment="1">
      <alignment horizontal="left" vertical="center" shrinkToFit="1"/>
    </xf>
    <xf numFmtId="166" fontId="94" fillId="0" borderId="0" xfId="1" applyNumberFormat="1" applyFont="1" applyFill="1" applyBorder="1" applyAlignment="1">
      <alignment horizontal="center" vertical="center" wrapText="1" shrinkToFit="1"/>
    </xf>
    <xf numFmtId="166" fontId="84" fillId="3" borderId="7" xfId="1" applyNumberFormat="1" applyFont="1" applyFill="1" applyBorder="1" applyAlignment="1">
      <alignment horizontal="center" vertical="center" wrapText="1" shrinkToFit="1"/>
    </xf>
    <xf numFmtId="171" fontId="83" fillId="2" borderId="10" xfId="4" applyNumberFormat="1" applyFont="1" applyFill="1" applyBorder="1" applyAlignment="1">
      <alignment horizontal="center" vertical="center" wrapText="1" shrinkToFit="1"/>
    </xf>
    <xf numFmtId="166" fontId="53" fillId="9" borderId="0" xfId="1" applyNumberFormat="1" applyFont="1" applyFill="1" applyBorder="1" applyAlignment="1">
      <alignment horizontal="center" vertical="center" wrapText="1" shrinkToFit="1"/>
    </xf>
    <xf numFmtId="166" fontId="53" fillId="0" borderId="0" xfId="1" applyNumberFormat="1" applyFont="1" applyFill="1" applyBorder="1" applyAlignment="1">
      <alignment horizontal="center" vertical="center" wrapText="1" shrinkToFit="1"/>
    </xf>
    <xf numFmtId="0" fontId="96" fillId="3" borderId="11" xfId="4" applyFont="1" applyFill="1" applyBorder="1" applyAlignment="1">
      <alignment horizontal="center" vertical="center" wrapText="1" shrinkToFit="1"/>
    </xf>
    <xf numFmtId="166" fontId="67" fillId="0" borderId="0" xfId="1" applyNumberFormat="1" applyFont="1" applyFill="1" applyBorder="1" applyAlignment="1">
      <alignment horizontal="center" vertical="center" wrapText="1" shrinkToFit="1"/>
    </xf>
    <xf numFmtId="0" fontId="97" fillId="8" borderId="7" xfId="4" applyFont="1" applyFill="1" applyBorder="1" applyAlignment="1">
      <alignment horizontal="left" vertical="center" shrinkToFit="1"/>
    </xf>
    <xf numFmtId="170" fontId="67" fillId="2" borderId="0" xfId="4" applyNumberFormat="1" applyFont="1" applyFill="1" applyAlignment="1">
      <alignment vertical="center"/>
    </xf>
  </cellXfs>
  <cellStyles count="12">
    <cellStyle name="Comma 2" xfId="7" xr:uid="{00000000-0005-0000-0000-000000000000}"/>
    <cellStyle name="Comma_IV-trim  2002" xfId="5" xr:uid="{00000000-0005-0000-0000-000001000000}"/>
    <cellStyle name="Millares" xfId="1" builtinId="3"/>
    <cellStyle name="Normal" xfId="0" builtinId="0"/>
    <cellStyle name="Normal 2" xfId="4" xr:uid="{00000000-0005-0000-0000-000004000000}"/>
    <cellStyle name="Normal 3" xfId="6" xr:uid="{00000000-0005-0000-0000-000005000000}"/>
    <cellStyle name="Normal_IS Mexico y CA" xfId="9" xr:uid="{00000000-0005-0000-0000-000006000000}"/>
    <cellStyle name="Normal_IV-trim  2002" xfId="3" xr:uid="{00000000-0005-0000-0000-000007000000}"/>
    <cellStyle name="Normal_Sudamérica" xfId="10" xr:uid="{00000000-0005-0000-0000-000008000000}"/>
    <cellStyle name="Percent 2" xfId="8" xr:uid="{00000000-0005-0000-0000-000009000000}"/>
    <cellStyle name="Porcentaje" xfId="2" builtinId="5"/>
    <cellStyle name="Porcentaje 2" xfId="11" xr:uid="{00000000-0005-0000-0000-00000B000000}"/>
  </cellStyles>
  <dxfs count="0"/>
  <tableStyles count="0" defaultTableStyle="TableStyleMedium9" defaultPivotStyle="PivotStyleLight16"/>
  <colors>
    <mruColors>
      <color rgb="FFE8E9EC"/>
      <color rgb="FF393943"/>
      <color rgb="FF850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190500</xdr:rowOff>
    </xdr:from>
    <xdr:to>
      <xdr:col>1</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200025</xdr:rowOff>
    </xdr:from>
    <xdr:to>
      <xdr:col>1</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5" name="Picture 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xdr:twoCellAnchor>
    <xdr:from>
      <xdr:col>1</xdr:col>
      <xdr:colOff>0</xdr:colOff>
      <xdr:row>1</xdr:row>
      <xdr:rowOff>190500</xdr:rowOff>
    </xdr:from>
    <xdr:to>
      <xdr:col>1</xdr:col>
      <xdr:colOff>0</xdr:colOff>
      <xdr:row>3</xdr:row>
      <xdr:rowOff>0</xdr:rowOff>
    </xdr:to>
    <xdr:pic>
      <xdr:nvPicPr>
        <xdr:cNvPr id="6" name="Picture 7">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1333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7</xdr:col>
          <xdr:colOff>0</xdr:colOff>
          <xdr:row>32</xdr:row>
          <xdr:rowOff>0</xdr:rowOff>
        </xdr:from>
        <xdr:to>
          <xdr:col>7</xdr:col>
          <xdr:colOff>0</xdr:colOff>
          <xdr:row>32</xdr:row>
          <xdr:rowOff>0</xdr:rowOff>
        </xdr:to>
        <xdr:sp macro="" textlink="">
          <xdr:nvSpPr>
            <xdr:cNvPr id="30721" name="Object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twoCellAnchor editAs="oneCell">
    <xdr:from>
      <xdr:col>7</xdr:col>
      <xdr:colOff>291324</xdr:colOff>
      <xdr:row>26</xdr:row>
      <xdr:rowOff>114299</xdr:rowOff>
    </xdr:from>
    <xdr:to>
      <xdr:col>12</xdr:col>
      <xdr:colOff>85530</xdr:colOff>
      <xdr:row>33</xdr:row>
      <xdr:rowOff>142873</xdr:rowOff>
    </xdr:to>
    <xdr:pic>
      <xdr:nvPicPr>
        <xdr:cNvPr id="10" name="Imagen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6875480" y="6817518"/>
          <a:ext cx="5128206" cy="17787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52400"/>
          <a:ext cx="0" cy="285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41</xdr:row>
          <xdr:rowOff>0</xdr:rowOff>
        </xdr:from>
        <xdr:to>
          <xdr:col>4</xdr:col>
          <xdr:colOff>0</xdr:colOff>
          <xdr:row>41</xdr:row>
          <xdr:rowOff>0</xdr:rowOff>
        </xdr:to>
        <xdr:sp macro="" textlink="">
          <xdr:nvSpPr>
            <xdr:cNvPr id="40961" name="Object 1"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0</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0</xdr:rowOff>
    </xdr:to>
    <xdr:pic>
      <xdr:nvPicPr>
        <xdr:cNvPr id="3" name="Picture 3">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4" name="Picture 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5" name="Picture 6">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0</xdr:rowOff>
    </xdr:to>
    <xdr:pic>
      <xdr:nvPicPr>
        <xdr:cNvPr id="6" name="Picture 7">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133350"/>
          <a:ext cx="0" cy="2667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77625" y="123825"/>
          <a:ext cx="0" cy="1428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33350"/>
          <a:ext cx="0" cy="13335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077575" y="123825"/>
          <a:ext cx="0" cy="1428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4" name="Picture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5" name="Picture 5">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6" name="Picture 6">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7" name="Picture 13">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8" name="Picture 14">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9" name="Picture 15">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0" name="Picture 16">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1" name="Picture 17">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2" name="Picture 18">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0</xdr:rowOff>
    </xdr:to>
    <xdr:pic>
      <xdr:nvPicPr>
        <xdr:cNvPr id="13" name="Picture 19">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4" name="Picture 20">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0</xdr:rowOff>
    </xdr:to>
    <xdr:pic>
      <xdr:nvPicPr>
        <xdr:cNvPr id="15" name="Picture 21">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90500"/>
          <a:ext cx="0" cy="1905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0</xdr:rowOff>
    </xdr:to>
    <xdr:pic>
      <xdr:nvPicPr>
        <xdr:cNvPr id="16" name="Picture 22">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430000" y="123825"/>
          <a:ext cx="0" cy="2571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X03144812/Dropbox%20(Investor%20Relations)/Investor%20Relations/Reportes%20Trimestrales/2019/1Q19/15.%20Formato%20PR/Propuesta%20nuevo%20PR%202019/Tablas%20del%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 Resumen"/>
      <sheetName val="(+) Financial ratios"/>
      <sheetName val="ACTUAL YTD"/>
      <sheetName val="ACTUAL"/>
      <sheetName val="Retrieve Actual BPC"/>
      <sheetName val="(1) Consolidado Q"/>
      <sheetName val="(2) Reported Consolidated YTD"/>
      <sheetName val="(3) Comparable Consolidated Q"/>
      <sheetName val="(4) Comparable Consolidated YTD"/>
      <sheetName val="(2) Consolidado YTD"/>
      <sheetName val="(3) Division MX-CAM "/>
      <sheetName val="(6) Comparable SA Division"/>
      <sheetName val="(4) Division SA"/>
      <sheetName val="(5) Venezuela"/>
      <sheetName val="(9) Balance  (2)"/>
      <sheetName val="."/>
      <sheetName val="(11) Comparable Asia Division"/>
      <sheetName val="Vol y Trans T"/>
      <sheetName val="YTD"/>
      <sheetName val="Vol y Trans Acum"/>
      <sheetName val="1Q18"/>
      <sheetName val="YTD (2)"/>
      <sheetName val="(12) Macroeconomicos (2)"/>
      <sheetName val="Vol y Trans T  delta Total"/>
      <sheetName val="Vol y Trans T Acum delta total"/>
      <sheetName val="Diferencias Volumen y Trans"/>
      <sheetName val="Diferencias Vol y YTD"/>
      <sheetName val="INDIC INF"/>
      <sheetName val="Hoja1"/>
      <sheetName val="EPMFormattingSheet (2)"/>
      <sheetName val="PR"/>
      <sheetName val="EPMFormattingSheet (3)"/>
      <sheetName val="Back Macroeconomicos"/>
      <sheetName val="ACTUAL (2)"/>
      <sheetName val="EPMFormattingSheet"/>
      <sheetName val="%"/>
      <sheetName val="1Q18 Deltas"/>
    </sheetNames>
    <sheetDataSet>
      <sheetData sheetId="0"/>
      <sheetData sheetId="1"/>
      <sheetData sheetId="2"/>
      <sheetData sheetId="3"/>
      <sheetData sheetId="4"/>
      <sheetData sheetId="5"/>
      <sheetData sheetId="6"/>
      <sheetData sheetId="7"/>
      <sheetData sheetId="8"/>
      <sheetData sheetId="9"/>
      <sheetData sheetId="10"/>
      <sheetData sheetId="11">
        <row r="17">
          <cell r="B17" t="str">
            <v>Depreciation, amortization &amp; other operating non-cash charges</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ow r="6">
          <cell r="B6" t="str">
            <v>Mexico</v>
          </cell>
        </row>
        <row r="37">
          <cell r="B37" t="str">
            <v>Mexico</v>
          </cell>
        </row>
        <row r="39">
          <cell r="B39" t="str">
            <v>Mexico and Central America</v>
          </cell>
        </row>
        <row r="40">
          <cell r="B40" t="str">
            <v>Colombia</v>
          </cell>
        </row>
        <row r="43">
          <cell r="B43" t="str">
            <v>Argentina</v>
          </cell>
        </row>
        <row r="44">
          <cell r="B44" t="str">
            <v>Uruguay</v>
          </cell>
        </row>
        <row r="45">
          <cell r="B45" t="str">
            <v>South America</v>
          </cell>
        </row>
      </sheetData>
      <sheetData sheetId="25">
        <row r="6">
          <cell r="B6" t="str">
            <v>Mexico</v>
          </cell>
        </row>
      </sheetData>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9.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29"/>
  <sheetViews>
    <sheetView showGridLines="0" tabSelected="1" workbookViewId="0"/>
  </sheetViews>
  <sheetFormatPr baseColWidth="10" defaultColWidth="11.42578125" defaultRowHeight="12.75" x14ac:dyDescent="0.2"/>
  <cols>
    <col min="1" max="1" width="11.42578125" style="201"/>
    <col min="2" max="2" width="14.28515625" style="201" customWidth="1"/>
    <col min="3" max="3" width="21.85546875" style="201" bestFit="1" customWidth="1"/>
    <col min="4" max="5" width="12.42578125" style="201" customWidth="1"/>
    <col min="6" max="6" width="3" style="201" customWidth="1"/>
    <col min="7" max="8" width="12.42578125" style="201" customWidth="1"/>
    <col min="9" max="9" width="3" style="201" customWidth="1"/>
    <col min="10" max="11" width="12.42578125" style="201" customWidth="1"/>
    <col min="12" max="12" width="3" style="201" customWidth="1"/>
    <col min="13" max="14" width="12.42578125" style="201" customWidth="1"/>
    <col min="15" max="16384" width="11.42578125" style="201"/>
  </cols>
  <sheetData>
    <row r="2" spans="2:14" ht="24.95" customHeight="1" x14ac:dyDescent="0.2">
      <c r="B2" s="640" t="s">
        <v>223</v>
      </c>
      <c r="C2" s="640"/>
      <c r="D2" s="640"/>
      <c r="E2" s="640"/>
      <c r="F2" s="640"/>
      <c r="G2" s="640"/>
      <c r="H2" s="640"/>
      <c r="I2" s="640"/>
      <c r="J2" s="640"/>
      <c r="K2" s="640"/>
      <c r="L2" s="640"/>
      <c r="M2" s="640"/>
      <c r="N2" s="640"/>
    </row>
    <row r="3" spans="2:14" ht="18" customHeight="1" x14ac:dyDescent="0.2">
      <c r="B3" s="642" t="s">
        <v>62</v>
      </c>
      <c r="C3" s="642"/>
      <c r="D3" s="642"/>
      <c r="E3" s="642"/>
      <c r="F3" s="642"/>
      <c r="G3" s="642"/>
      <c r="H3" s="642"/>
      <c r="I3" s="642"/>
      <c r="J3" s="642"/>
      <c r="K3" s="642"/>
      <c r="L3" s="642"/>
      <c r="M3" s="642"/>
      <c r="N3" s="642"/>
    </row>
    <row r="4" spans="2:14" ht="21" customHeight="1" x14ac:dyDescent="0.25">
      <c r="B4" s="202"/>
      <c r="C4" s="202"/>
      <c r="D4" s="639" t="s">
        <v>55</v>
      </c>
      <c r="E4" s="639"/>
      <c r="G4" s="639" t="s">
        <v>56</v>
      </c>
      <c r="H4" s="639"/>
      <c r="J4" s="639" t="s">
        <v>57</v>
      </c>
      <c r="K4" s="639"/>
      <c r="M4" s="639" t="s">
        <v>137</v>
      </c>
      <c r="N4" s="639"/>
    </row>
    <row r="5" spans="2:14" ht="15.75" thickBot="1" x14ac:dyDescent="0.3">
      <c r="B5" s="480"/>
      <c r="C5" s="480"/>
      <c r="D5" s="481" t="s">
        <v>221</v>
      </c>
      <c r="E5" s="481" t="s">
        <v>222</v>
      </c>
      <c r="G5" s="481" t="s">
        <v>221</v>
      </c>
      <c r="H5" s="481" t="s">
        <v>222</v>
      </c>
      <c r="J5" s="481" t="s">
        <v>221</v>
      </c>
      <c r="K5" s="481" t="s">
        <v>222</v>
      </c>
      <c r="M5" s="481" t="s">
        <v>221</v>
      </c>
      <c r="N5" s="481" t="s">
        <v>222</v>
      </c>
    </row>
    <row r="6" spans="2:14" ht="12.75" customHeight="1" x14ac:dyDescent="0.2">
      <c r="B6" s="641" t="s">
        <v>204</v>
      </c>
      <c r="C6" s="475" t="s">
        <v>58</v>
      </c>
      <c r="D6" s="476">
        <v>8.4639973992759687E-2</v>
      </c>
      <c r="E6" s="476">
        <v>6.0937460724807657E-2</v>
      </c>
      <c r="F6" s="209"/>
      <c r="G6" s="476">
        <v>9.3240365475908416E-2</v>
      </c>
      <c r="H6" s="476">
        <v>6.9885832899788447E-2</v>
      </c>
      <c r="I6" s="209"/>
      <c r="J6" s="476">
        <v>7.595458515868847E-2</v>
      </c>
      <c r="K6" s="476">
        <v>8.5549487353126619E-2</v>
      </c>
      <c r="M6" s="476">
        <v>0.82830636315552364</v>
      </c>
      <c r="N6" s="476">
        <v>0.52399353655107284</v>
      </c>
    </row>
    <row r="7" spans="2:14" x14ac:dyDescent="0.2">
      <c r="B7" s="641"/>
      <c r="C7" s="203" t="s">
        <v>74</v>
      </c>
      <c r="D7" s="477">
        <v>0.13737745758737741</v>
      </c>
      <c r="E7" s="477">
        <v>8.4385863282605111E-2</v>
      </c>
      <c r="F7" s="478"/>
      <c r="G7" s="477">
        <v>9.136176814758401E-2</v>
      </c>
      <c r="H7" s="477">
        <v>8.4311590015588855E-2</v>
      </c>
      <c r="I7" s="478"/>
      <c r="J7" s="477">
        <v>2.5571688749650656E-2</v>
      </c>
      <c r="K7" s="477">
        <v>8.1430592135739666E-2</v>
      </c>
      <c r="L7" s="463"/>
      <c r="M7" s="477"/>
      <c r="N7" s="204"/>
    </row>
    <row r="8" spans="2:14" x14ac:dyDescent="0.2">
      <c r="B8" s="641"/>
      <c r="C8" s="203" t="s">
        <v>11</v>
      </c>
      <c r="D8" s="477">
        <v>1.98693089860702E-2</v>
      </c>
      <c r="E8" s="477">
        <v>2.8348044482939816E-2</v>
      </c>
      <c r="F8" s="478"/>
      <c r="G8" s="477">
        <v>9.6345716825854577E-2</v>
      </c>
      <c r="H8" s="477">
        <v>4.4372672635892618E-2</v>
      </c>
      <c r="I8" s="478"/>
      <c r="J8" s="477">
        <v>0.18582060391397381</v>
      </c>
      <c r="K8" s="477">
        <v>9.4726033900472517E-2</v>
      </c>
      <c r="L8" s="463"/>
      <c r="M8" s="477"/>
      <c r="N8" s="204"/>
    </row>
    <row r="9" spans="2:14" ht="13.5" thickBot="1" x14ac:dyDescent="0.25">
      <c r="B9" s="483"/>
      <c r="C9" s="479"/>
      <c r="D9" s="484"/>
      <c r="E9" s="484"/>
      <c r="F9" s="463"/>
      <c r="G9" s="484"/>
      <c r="H9" s="484"/>
      <c r="I9" s="463"/>
      <c r="J9" s="484"/>
      <c r="K9" s="484"/>
      <c r="L9" s="463"/>
      <c r="M9" s="464"/>
      <c r="N9" s="204"/>
    </row>
    <row r="10" spans="2:14" x14ac:dyDescent="0.2">
      <c r="B10" s="637" t="s">
        <v>203</v>
      </c>
      <c r="C10" s="475" t="s">
        <v>58</v>
      </c>
      <c r="D10" s="482">
        <v>0.10516257300777121</v>
      </c>
      <c r="E10" s="482">
        <v>0.11062641692660269</v>
      </c>
      <c r="F10" s="462"/>
      <c r="G10" s="482">
        <v>0.10959425210383689</v>
      </c>
      <c r="H10" s="482">
        <v>0.11341548484336128</v>
      </c>
      <c r="I10" s="462"/>
      <c r="J10" s="482">
        <v>8.0422255563074474E-2</v>
      </c>
      <c r="K10" s="482">
        <v>0.11808300219152446</v>
      </c>
      <c r="L10" s="462"/>
      <c r="M10" s="465"/>
      <c r="N10" s="205"/>
    </row>
    <row r="11" spans="2:14" x14ac:dyDescent="0.2">
      <c r="B11" s="637"/>
      <c r="C11" s="203" t="str">
        <f>+C7</f>
        <v>Mexico &amp; Central America</v>
      </c>
      <c r="D11" s="464">
        <v>0.13710026113956442</v>
      </c>
      <c r="E11" s="464">
        <v>9.7315256558570873E-2</v>
      </c>
      <c r="F11" s="462"/>
      <c r="G11" s="464">
        <v>9.0997326877516826E-2</v>
      </c>
      <c r="H11" s="464">
        <v>9.612796810024693E-2</v>
      </c>
      <c r="I11" s="462"/>
      <c r="J11" s="464">
        <v>2.4069403336481887E-2</v>
      </c>
      <c r="K11" s="464">
        <v>8.9218587394882531E-2</v>
      </c>
      <c r="L11" s="462"/>
      <c r="M11" s="466"/>
      <c r="N11" s="206"/>
    </row>
    <row r="12" spans="2:14" ht="13.5" thickBot="1" x14ac:dyDescent="0.25">
      <c r="B12" s="638"/>
      <c r="C12" s="207" t="s">
        <v>11</v>
      </c>
      <c r="D12" s="467">
        <v>6.422181130095117E-2</v>
      </c>
      <c r="E12" s="467">
        <v>0.13072891536144526</v>
      </c>
      <c r="F12" s="468"/>
      <c r="G12" s="467">
        <v>0.14161529657074712</v>
      </c>
      <c r="H12" s="467">
        <v>0.14663226213061487</v>
      </c>
      <c r="I12" s="468"/>
      <c r="J12" s="467">
        <v>0.20553245429027345</v>
      </c>
      <c r="K12" s="467">
        <v>0.18733168267020295</v>
      </c>
      <c r="L12" s="468"/>
      <c r="M12" s="467"/>
      <c r="N12" s="208"/>
    </row>
    <row r="13" spans="2:14" x14ac:dyDescent="0.2">
      <c r="M13" s="209"/>
      <c r="N13" s="209"/>
    </row>
    <row r="14" spans="2:14" ht="12.75" customHeight="1" x14ac:dyDescent="0.2">
      <c r="C14" s="210" t="s">
        <v>59</v>
      </c>
      <c r="G14" s="358"/>
    </row>
    <row r="25" spans="16:17" x14ac:dyDescent="0.2">
      <c r="P25" s="628"/>
      <c r="Q25" s="630"/>
    </row>
    <row r="26" spans="16:17" x14ac:dyDescent="0.2">
      <c r="P26" s="628"/>
    </row>
    <row r="28" spans="16:17" x14ac:dyDescent="0.2">
      <c r="P28" s="628"/>
      <c r="Q28" s="629"/>
    </row>
    <row r="29" spans="16:17" x14ac:dyDescent="0.2">
      <c r="P29" s="628"/>
    </row>
  </sheetData>
  <mergeCells count="8">
    <mergeCell ref="B10:B12"/>
    <mergeCell ref="M4:N4"/>
    <mergeCell ref="B2:N2"/>
    <mergeCell ref="D4:E4"/>
    <mergeCell ref="G4:H4"/>
    <mergeCell ref="J4:K4"/>
    <mergeCell ref="B6:B8"/>
    <mergeCell ref="B3:N3"/>
  </mergeCells>
  <pageMargins left="0.7" right="0.7" top="0.75" bottom="0.75" header="0.3" footer="0.3"/>
  <customProperties>
    <customPr name="EpmWorksheetKeyString_GU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50"/>
  <sheetViews>
    <sheetView showGridLines="0" workbookViewId="0">
      <selection sqref="A1:O1"/>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6" width="11.85546875" style="277" customWidth="1"/>
    <col min="7" max="7" width="11.28515625" style="277" customWidth="1"/>
    <col min="8" max="8" width="6.140625" style="277" customWidth="1"/>
    <col min="9" max="9" width="11.140625" style="277" customWidth="1"/>
    <col min="10" max="11" width="11.28515625" style="277" customWidth="1"/>
    <col min="12" max="13" width="11.28515625" style="278" customWidth="1"/>
    <col min="14" max="14" width="4.140625" style="278" customWidth="1"/>
    <col min="15" max="15" width="11.28515625" style="278" customWidth="1"/>
    <col min="16" max="16" width="13.5703125" style="270" customWidth="1"/>
    <col min="17" max="17" width="9.85546875" style="270"/>
    <col min="18" max="18" width="11.28515625" style="270" bestFit="1" customWidth="1"/>
    <col min="19" max="16384" width="9.85546875" style="270"/>
  </cols>
  <sheetData>
    <row r="1" spans="1:27" ht="15" customHeight="1" x14ac:dyDescent="0.2">
      <c r="A1" s="647" t="s">
        <v>91</v>
      </c>
      <c r="B1" s="647"/>
      <c r="C1" s="647"/>
      <c r="D1" s="647"/>
      <c r="E1" s="647"/>
      <c r="F1" s="647"/>
      <c r="G1" s="647"/>
      <c r="H1" s="647"/>
      <c r="I1" s="647"/>
      <c r="J1" s="647"/>
      <c r="K1" s="647"/>
      <c r="L1" s="647"/>
      <c r="M1" s="647"/>
      <c r="N1" s="647"/>
      <c r="O1" s="647"/>
      <c r="P1" s="269"/>
      <c r="Q1" s="269"/>
      <c r="R1" s="269"/>
    </row>
    <row r="2" spans="1:27" ht="15" customHeight="1" x14ac:dyDescent="0.2">
      <c r="A2" s="647" t="s">
        <v>236</v>
      </c>
      <c r="B2" s="647"/>
      <c r="C2" s="647"/>
      <c r="D2" s="647"/>
      <c r="E2" s="647"/>
      <c r="F2" s="647"/>
      <c r="G2" s="647"/>
      <c r="H2" s="647"/>
      <c r="I2" s="647"/>
      <c r="J2" s="647"/>
      <c r="K2" s="647"/>
      <c r="L2" s="647"/>
      <c r="M2" s="647"/>
      <c r="N2" s="647"/>
      <c r="O2" s="647"/>
      <c r="P2" s="271"/>
      <c r="Q2" s="271"/>
      <c r="R2" s="271"/>
    </row>
    <row r="3" spans="1:27" ht="10.5" customHeight="1" x14ac:dyDescent="0.2">
      <c r="A3" s="272"/>
      <c r="B3" s="273"/>
      <c r="C3" s="274"/>
      <c r="D3" s="274"/>
      <c r="E3" s="274"/>
      <c r="F3" s="274"/>
      <c r="G3" s="274"/>
      <c r="H3" s="274"/>
      <c r="I3" s="274"/>
      <c r="J3" s="274"/>
      <c r="K3" s="274"/>
      <c r="L3" s="275"/>
      <c r="M3" s="275"/>
      <c r="N3" s="275"/>
      <c r="O3" s="275"/>
    </row>
    <row r="4" spans="1:27" ht="23.25" customHeight="1" thickBot="1" x14ac:dyDescent="0.25">
      <c r="A4" s="676" t="s">
        <v>125</v>
      </c>
      <c r="B4" s="676"/>
      <c r="C4" s="676"/>
      <c r="D4" s="676"/>
      <c r="E4" s="676"/>
      <c r="F4" s="676"/>
      <c r="G4" s="676"/>
      <c r="H4" s="676"/>
      <c r="I4" s="676"/>
      <c r="J4" s="676"/>
      <c r="K4" s="676"/>
      <c r="L4" s="676"/>
      <c r="M4" s="676"/>
      <c r="N4" s="676"/>
      <c r="O4" s="676"/>
    </row>
    <row r="5" spans="1:27" ht="18" customHeight="1" x14ac:dyDescent="0.2">
      <c r="A5" s="425"/>
      <c r="B5" s="426"/>
      <c r="C5" s="671" t="s">
        <v>222</v>
      </c>
      <c r="D5" s="671"/>
      <c r="E5" s="671"/>
      <c r="F5" s="671"/>
      <c r="G5" s="671"/>
      <c r="H5" s="426"/>
      <c r="I5" s="671" t="s">
        <v>218</v>
      </c>
      <c r="J5" s="671"/>
      <c r="K5" s="671"/>
      <c r="L5" s="671"/>
      <c r="M5" s="671"/>
      <c r="N5" s="427"/>
      <c r="O5" s="428" t="s">
        <v>71</v>
      </c>
    </row>
    <row r="6" spans="1:27" ht="18" customHeight="1" x14ac:dyDescent="0.2">
      <c r="A6" s="429"/>
      <c r="B6" s="389"/>
      <c r="C6" s="430" t="s">
        <v>63</v>
      </c>
      <c r="D6" s="430" t="s">
        <v>149</v>
      </c>
      <c r="E6" s="430" t="s">
        <v>150</v>
      </c>
      <c r="F6" s="430" t="s">
        <v>64</v>
      </c>
      <c r="G6" s="430" t="s">
        <v>65</v>
      </c>
      <c r="H6" s="426"/>
      <c r="I6" s="430" t="s">
        <v>63</v>
      </c>
      <c r="J6" s="430" t="s">
        <v>149</v>
      </c>
      <c r="K6" s="430" t="s">
        <v>150</v>
      </c>
      <c r="L6" s="430" t="s">
        <v>64</v>
      </c>
      <c r="M6" s="430" t="s">
        <v>65</v>
      </c>
      <c r="N6" s="431"/>
      <c r="O6" s="592" t="s">
        <v>76</v>
      </c>
      <c r="P6" s="279"/>
      <c r="Q6" s="279"/>
      <c r="R6" s="331"/>
      <c r="Z6" s="279"/>
      <c r="AA6" s="331"/>
    </row>
    <row r="7" spans="1:27" ht="18" customHeight="1" x14ac:dyDescent="0.2">
      <c r="A7" s="446" t="s">
        <v>199</v>
      </c>
      <c r="B7" s="389"/>
      <c r="C7" s="591">
        <v>1303.983597246201</v>
      </c>
      <c r="D7" s="591">
        <v>82.336890078809006</v>
      </c>
      <c r="E7" s="591">
        <v>281.44426398909798</v>
      </c>
      <c r="F7" s="591">
        <v>122.2634750470859</v>
      </c>
      <c r="G7" s="434">
        <v>1790.0282263611941</v>
      </c>
      <c r="H7" s="426"/>
      <c r="I7" s="591">
        <v>1295.6115879383949</v>
      </c>
      <c r="J7" s="591">
        <v>70.173649462042988</v>
      </c>
      <c r="K7" s="591">
        <v>281.82936953342596</v>
      </c>
      <c r="L7" s="591">
        <v>111.617656483218</v>
      </c>
      <c r="M7" s="434">
        <v>1759.2322634170819</v>
      </c>
      <c r="N7" s="431"/>
      <c r="O7" s="435">
        <v>1.7505342293060888E-2</v>
      </c>
      <c r="P7" s="279"/>
      <c r="Q7" s="279"/>
      <c r="R7" s="331"/>
      <c r="Z7" s="279"/>
      <c r="AA7" s="331"/>
    </row>
    <row r="8" spans="1:27" ht="18" customHeight="1" x14ac:dyDescent="0.2">
      <c r="A8" s="446" t="s">
        <v>196</v>
      </c>
      <c r="B8" s="389"/>
      <c r="C8" s="609">
        <v>120.25435940611388</v>
      </c>
      <c r="D8" s="609">
        <v>3.8153511047959925</v>
      </c>
      <c r="E8" s="609" t="s">
        <v>220</v>
      </c>
      <c r="F8" s="609">
        <v>7.1908541637464216</v>
      </c>
      <c r="G8" s="434">
        <v>131.26056467465628</v>
      </c>
      <c r="H8" s="426"/>
      <c r="I8" s="609">
        <v>106.56806838859507</v>
      </c>
      <c r="J8" s="609">
        <v>3.2410984296039964</v>
      </c>
      <c r="K8" s="609" t="s">
        <v>220</v>
      </c>
      <c r="L8" s="609">
        <v>4.2536760002419403</v>
      </c>
      <c r="M8" s="434">
        <v>114.062842818441</v>
      </c>
      <c r="N8" s="431"/>
      <c r="O8" s="435">
        <v>0.15077409462422109</v>
      </c>
      <c r="P8" s="279"/>
      <c r="Q8" s="279"/>
      <c r="R8" s="331"/>
      <c r="Z8" s="284"/>
      <c r="AA8" s="285"/>
    </row>
    <row r="9" spans="1:27" ht="18" customHeight="1" x14ac:dyDescent="0.2">
      <c r="A9" s="446" t="s">
        <v>219</v>
      </c>
      <c r="B9" s="389"/>
      <c r="C9" s="609">
        <v>113.51699418553716</v>
      </c>
      <c r="D9" s="609">
        <v>6.3763937070360033</v>
      </c>
      <c r="E9" s="609">
        <v>0.50701734040000002</v>
      </c>
      <c r="F9" s="609">
        <v>16.188250919142039</v>
      </c>
      <c r="G9" s="434">
        <v>136.58865615211519</v>
      </c>
      <c r="H9" s="426"/>
      <c r="I9" s="609">
        <v>99.937980391865949</v>
      </c>
      <c r="J9" s="609">
        <v>5.1694042784940031</v>
      </c>
      <c r="K9" s="609">
        <v>0.4732063977</v>
      </c>
      <c r="L9" s="609">
        <v>12.743780627535655</v>
      </c>
      <c r="M9" s="434">
        <v>118.3243716955956</v>
      </c>
      <c r="N9" s="431"/>
      <c r="O9" s="435">
        <v>0.15435775567443333</v>
      </c>
      <c r="P9" s="279"/>
      <c r="Q9" s="284"/>
      <c r="R9" s="617"/>
      <c r="Z9" s="284"/>
      <c r="AA9" s="285"/>
    </row>
    <row r="10" spans="1:27" ht="18" customHeight="1" x14ac:dyDescent="0.2">
      <c r="A10" s="556" t="s">
        <v>212</v>
      </c>
      <c r="B10" s="389"/>
      <c r="C10" s="590">
        <v>1537.7549508378511</v>
      </c>
      <c r="D10" s="590">
        <v>92.528634890640987</v>
      </c>
      <c r="E10" s="590">
        <v>281.95128132949799</v>
      </c>
      <c r="F10" s="590">
        <v>145.64258012997416</v>
      </c>
      <c r="G10" s="558">
        <v>2057.8774471879642</v>
      </c>
      <c r="H10" s="426"/>
      <c r="I10" s="590">
        <v>1502.1176367188559</v>
      </c>
      <c r="J10" s="590">
        <v>78.584152170140982</v>
      </c>
      <c r="K10" s="590">
        <v>282.30257593112594</v>
      </c>
      <c r="L10" s="590">
        <v>128.61511311099559</v>
      </c>
      <c r="M10" s="558">
        <v>1991.6194779311181</v>
      </c>
      <c r="N10" s="431"/>
      <c r="O10" s="559">
        <v>3.3268387857741999E-2</v>
      </c>
      <c r="P10" s="279"/>
      <c r="Q10" s="284"/>
      <c r="R10" s="617"/>
      <c r="Z10" s="284"/>
      <c r="AA10" s="285"/>
    </row>
    <row r="11" spans="1:27" ht="18" customHeight="1" x14ac:dyDescent="0.2">
      <c r="A11" s="446" t="s">
        <v>158</v>
      </c>
      <c r="B11" s="436"/>
      <c r="C11" s="591">
        <v>234.58684193595002</v>
      </c>
      <c r="D11" s="591">
        <v>26.674579912210998</v>
      </c>
      <c r="E11" s="591">
        <v>15.067107567857999</v>
      </c>
      <c r="F11" s="591">
        <v>21.57264035406499</v>
      </c>
      <c r="G11" s="434">
        <v>297.90116977008404</v>
      </c>
      <c r="H11" s="426"/>
      <c r="I11" s="591">
        <v>208.36183974638897</v>
      </c>
      <c r="J11" s="591">
        <v>16.710369462298999</v>
      </c>
      <c r="K11" s="591">
        <v>16.539892622650999</v>
      </c>
      <c r="L11" s="591">
        <v>13.209832317698</v>
      </c>
      <c r="M11" s="434">
        <v>254.82193414903696</v>
      </c>
      <c r="N11" s="431"/>
      <c r="O11" s="435">
        <v>0.16905623044149509</v>
      </c>
      <c r="P11" s="279"/>
      <c r="Q11" s="284"/>
      <c r="R11" s="617"/>
      <c r="Z11" s="284"/>
      <c r="AA11" s="285"/>
    </row>
    <row r="12" spans="1:27" ht="18" customHeight="1" x14ac:dyDescent="0.2">
      <c r="A12" s="446" t="s">
        <v>213</v>
      </c>
      <c r="B12" s="436"/>
      <c r="C12" s="591">
        <v>786.29823090737705</v>
      </c>
      <c r="D12" s="591">
        <v>48.421683236999996</v>
      </c>
      <c r="E12" s="591">
        <v>7.863503505999998</v>
      </c>
      <c r="F12" s="591">
        <v>60.640949190000001</v>
      </c>
      <c r="G12" s="434">
        <v>903.22436684037712</v>
      </c>
      <c r="H12" s="426"/>
      <c r="I12" s="591">
        <v>755.47259401256065</v>
      </c>
      <c r="J12" s="591">
        <v>46.779220401999993</v>
      </c>
      <c r="K12" s="591">
        <v>9.6294644399999996</v>
      </c>
      <c r="L12" s="591">
        <v>51.011059173</v>
      </c>
      <c r="M12" s="434">
        <v>862.89233802756064</v>
      </c>
      <c r="N12" s="431"/>
      <c r="O12" s="435">
        <v>4.6740510994696338E-2</v>
      </c>
      <c r="P12" s="279"/>
      <c r="Q12" s="284"/>
      <c r="R12" s="617"/>
      <c r="S12" s="332"/>
      <c r="Z12" s="284"/>
      <c r="AA12" s="285"/>
    </row>
    <row r="13" spans="1:27" ht="18" customHeight="1" x14ac:dyDescent="0.2">
      <c r="A13" s="446" t="s">
        <v>194</v>
      </c>
      <c r="B13" s="436"/>
      <c r="C13" s="591">
        <v>125.09325209258103</v>
      </c>
      <c r="D13" s="591">
        <v>11.817199262639248</v>
      </c>
      <c r="E13" s="591">
        <v>5.3907659100200034</v>
      </c>
      <c r="F13" s="591">
        <v>13.143230332525006</v>
      </c>
      <c r="G13" s="434">
        <v>155.44444759776528</v>
      </c>
      <c r="H13" s="426"/>
      <c r="I13" s="591">
        <v>108.21277287156423</v>
      </c>
      <c r="J13" s="591">
        <v>9.6796132475151246</v>
      </c>
      <c r="K13" s="591">
        <v>5.8117105658700021</v>
      </c>
      <c r="L13" s="591">
        <v>10.072350496828612</v>
      </c>
      <c r="M13" s="434">
        <v>133.77644718177797</v>
      </c>
      <c r="N13" s="431"/>
      <c r="O13" s="435">
        <v>0.16197171379909969</v>
      </c>
      <c r="P13" s="279"/>
      <c r="Q13" s="279"/>
      <c r="R13" s="280"/>
      <c r="S13" s="677"/>
    </row>
    <row r="14" spans="1:27" ht="18" customHeight="1" x14ac:dyDescent="0.2">
      <c r="A14" s="446" t="s">
        <v>198</v>
      </c>
      <c r="B14" s="436"/>
      <c r="C14" s="591">
        <v>37.674389963344595</v>
      </c>
      <c r="D14" s="591">
        <v>4.8651826484199887</v>
      </c>
      <c r="E14" s="604">
        <v>0</v>
      </c>
      <c r="F14" s="591">
        <v>0.83269638823540804</v>
      </c>
      <c r="G14" s="434">
        <v>43.372268999999989</v>
      </c>
      <c r="H14" s="426"/>
      <c r="I14" s="604">
        <v>36.718141260216107</v>
      </c>
      <c r="J14" s="604">
        <v>4.0243423984587592</v>
      </c>
      <c r="K14" s="604">
        <v>0</v>
      </c>
      <c r="L14" s="604">
        <v>0.49288934132513207</v>
      </c>
      <c r="M14" s="434">
        <v>41.235372999999996</v>
      </c>
      <c r="N14" s="431"/>
      <c r="O14" s="435">
        <v>5.1821915130972451E-2</v>
      </c>
      <c r="P14" s="279"/>
      <c r="Q14" s="279"/>
      <c r="R14" s="280"/>
    </row>
    <row r="15" spans="1:27" ht="18" customHeight="1" x14ac:dyDescent="0.2">
      <c r="A15" s="556" t="s">
        <v>11</v>
      </c>
      <c r="B15" s="389"/>
      <c r="C15" s="590">
        <v>1183.6527148992523</v>
      </c>
      <c r="D15" s="590">
        <v>91.778645060270165</v>
      </c>
      <c r="E15" s="590">
        <v>28.321376983878</v>
      </c>
      <c r="F15" s="590">
        <v>96.189516264825357</v>
      </c>
      <c r="G15" s="558">
        <v>1400.00084630585</v>
      </c>
      <c r="H15" s="426"/>
      <c r="I15" s="590">
        <v>1108.76534789073</v>
      </c>
      <c r="J15" s="590">
        <v>77.19354551027287</v>
      </c>
      <c r="K15" s="590">
        <v>31.981067628521</v>
      </c>
      <c r="L15" s="590">
        <v>74.786131328851752</v>
      </c>
      <c r="M15" s="558">
        <v>1292.7260923583756</v>
      </c>
      <c r="N15" s="431"/>
      <c r="O15" s="559">
        <v>8.2938034192727939E-2</v>
      </c>
      <c r="P15" s="279"/>
      <c r="Q15" s="279"/>
      <c r="R15" s="280"/>
    </row>
    <row r="16" spans="1:27" ht="18" customHeight="1" thickBot="1" x14ac:dyDescent="0.25">
      <c r="A16" s="437" t="s">
        <v>66</v>
      </c>
      <c r="B16" s="437"/>
      <c r="C16" s="589">
        <v>2721.4076657371033</v>
      </c>
      <c r="D16" s="589">
        <v>184.30727995091115</v>
      </c>
      <c r="E16" s="589">
        <v>310.27265831337598</v>
      </c>
      <c r="F16" s="589">
        <v>241.83209639479952</v>
      </c>
      <c r="G16" s="589">
        <v>3457.878293493814</v>
      </c>
      <c r="H16" s="426"/>
      <c r="I16" s="589">
        <v>2610.8829846095859</v>
      </c>
      <c r="J16" s="589">
        <v>155.77769768041384</v>
      </c>
      <c r="K16" s="589">
        <v>314.28364355964692</v>
      </c>
      <c r="L16" s="589">
        <v>203.40124443984735</v>
      </c>
      <c r="M16" s="589">
        <v>3284.3455702894939</v>
      </c>
      <c r="N16" s="431"/>
      <c r="O16" s="439">
        <v>5.2818476738854647E-2</v>
      </c>
      <c r="P16" s="279"/>
      <c r="Q16" s="279"/>
      <c r="R16" s="280"/>
    </row>
    <row r="17" spans="1:27" ht="9.9499999999999993" customHeight="1" x14ac:dyDescent="0.2">
      <c r="A17" s="282"/>
      <c r="B17" s="282"/>
      <c r="C17" s="283"/>
      <c r="D17" s="283"/>
      <c r="E17" s="283"/>
      <c r="F17" s="283"/>
      <c r="G17" s="283"/>
      <c r="H17" s="283"/>
      <c r="I17" s="283"/>
      <c r="J17" s="283"/>
      <c r="K17" s="283"/>
      <c r="L17" s="283"/>
      <c r="M17" s="283"/>
      <c r="N17" s="283"/>
      <c r="O17" s="283"/>
      <c r="P17" s="279"/>
      <c r="Q17" s="279"/>
      <c r="R17" s="280"/>
    </row>
    <row r="18" spans="1:27" ht="15" customHeight="1" x14ac:dyDescent="0.2">
      <c r="A18" s="447" t="s">
        <v>152</v>
      </c>
      <c r="B18" s="282"/>
      <c r="C18" s="283"/>
      <c r="D18" s="283"/>
      <c r="E18" s="283"/>
      <c r="F18" s="283"/>
      <c r="G18" s="283"/>
      <c r="H18" s="283"/>
      <c r="I18" s="283"/>
      <c r="J18" s="283"/>
      <c r="K18" s="283"/>
      <c r="L18" s="283"/>
      <c r="M18" s="283"/>
      <c r="N18" s="283"/>
      <c r="O18" s="283"/>
      <c r="P18" s="279"/>
      <c r="Q18" s="279"/>
      <c r="R18" s="280"/>
    </row>
    <row r="19" spans="1:27" ht="15" customHeight="1" x14ac:dyDescent="0.2">
      <c r="A19" s="447" t="s">
        <v>153</v>
      </c>
      <c r="B19" s="282"/>
      <c r="C19" s="283"/>
      <c r="D19" s="283"/>
      <c r="E19" s="283"/>
      <c r="F19" s="283"/>
      <c r="G19" s="283"/>
      <c r="H19" s="283"/>
      <c r="I19" s="283"/>
      <c r="J19" s="283"/>
      <c r="K19" s="283"/>
      <c r="L19" s="283"/>
      <c r="M19" s="283"/>
      <c r="N19" s="283"/>
      <c r="O19" s="283"/>
      <c r="P19" s="279"/>
      <c r="Q19" s="279"/>
      <c r="R19" s="280"/>
    </row>
    <row r="20" spans="1:27" ht="17.25" customHeight="1" x14ac:dyDescent="0.2"/>
    <row r="21" spans="1:27" ht="23.25" customHeight="1" thickBot="1" x14ac:dyDescent="0.25">
      <c r="A21" s="424" t="s">
        <v>126</v>
      </c>
      <c r="B21" s="287"/>
      <c r="C21" s="287"/>
      <c r="D21" s="287"/>
      <c r="E21" s="287"/>
      <c r="F21" s="287"/>
      <c r="G21" s="287"/>
      <c r="H21" s="287"/>
      <c r="I21" s="287"/>
      <c r="J21" s="287"/>
      <c r="K21" s="287"/>
      <c r="L21" s="287"/>
      <c r="M21" s="287"/>
      <c r="N21" s="287"/>
      <c r="O21" s="287"/>
    </row>
    <row r="22" spans="1:27" ht="18" customHeight="1" x14ac:dyDescent="0.2">
      <c r="A22" s="425"/>
      <c r="B22" s="426"/>
      <c r="C22" s="671" t="s">
        <v>222</v>
      </c>
      <c r="D22" s="671"/>
      <c r="E22" s="671"/>
      <c r="F22" s="671"/>
      <c r="G22" s="671"/>
      <c r="H22" s="440"/>
      <c r="I22" s="671" t="s">
        <v>218</v>
      </c>
      <c r="J22" s="671"/>
      <c r="K22" s="671"/>
      <c r="L22" s="671"/>
      <c r="M22" s="671"/>
      <c r="N22" s="441"/>
      <c r="O22" s="428" t="s">
        <v>71</v>
      </c>
    </row>
    <row r="23" spans="1:27" ht="18" customHeight="1" x14ac:dyDescent="0.2">
      <c r="A23" s="429"/>
      <c r="B23" s="389"/>
      <c r="C23" s="430" t="s">
        <v>63</v>
      </c>
      <c r="D23" s="674" t="s">
        <v>127</v>
      </c>
      <c r="E23" s="674"/>
      <c r="F23" s="430" t="s">
        <v>64</v>
      </c>
      <c r="G23" s="430" t="s">
        <v>65</v>
      </c>
      <c r="H23" s="223"/>
      <c r="I23" s="430" t="s">
        <v>63</v>
      </c>
      <c r="J23" s="674" t="s">
        <v>128</v>
      </c>
      <c r="K23" s="674"/>
      <c r="L23" s="430" t="s">
        <v>64</v>
      </c>
      <c r="M23" s="430" t="s">
        <v>65</v>
      </c>
      <c r="N23" s="442"/>
      <c r="O23" s="592" t="s">
        <v>76</v>
      </c>
      <c r="P23" s="279"/>
      <c r="Q23" s="279"/>
      <c r="R23" s="331"/>
      <c r="S23" s="332"/>
      <c r="Z23" s="279"/>
      <c r="AA23" s="331"/>
    </row>
    <row r="24" spans="1:27" ht="18" customHeight="1" x14ac:dyDescent="0.2">
      <c r="A24" s="446" t="s">
        <v>199</v>
      </c>
      <c r="B24" s="389"/>
      <c r="C24" s="591">
        <v>7105.7747117359286</v>
      </c>
      <c r="D24" s="673">
        <v>604.762247301108</v>
      </c>
      <c r="E24" s="673"/>
      <c r="F24" s="593">
        <v>858.97727575605597</v>
      </c>
      <c r="G24" s="434">
        <v>8569.5142347930923</v>
      </c>
      <c r="H24" s="223"/>
      <c r="I24" s="593">
        <v>6915.6173420445639</v>
      </c>
      <c r="J24" s="673">
        <v>521.63653149331708</v>
      </c>
      <c r="K24" s="673"/>
      <c r="L24" s="593">
        <v>765.37110511639094</v>
      </c>
      <c r="M24" s="434">
        <v>8202.6249786542721</v>
      </c>
      <c r="N24" s="591"/>
      <c r="O24" s="435">
        <v>4.4728273826193155E-2</v>
      </c>
      <c r="P24" s="279"/>
      <c r="Q24" s="279"/>
      <c r="R24" s="331"/>
      <c r="Z24" s="279"/>
      <c r="AA24" s="331"/>
    </row>
    <row r="25" spans="1:27" s="286" customFormat="1" ht="18" customHeight="1" x14ac:dyDescent="0.2">
      <c r="A25" s="446" t="s">
        <v>196</v>
      </c>
      <c r="B25" s="389"/>
      <c r="C25" s="609">
        <v>922.52836326054501</v>
      </c>
      <c r="D25" s="673">
        <v>39.148189998362</v>
      </c>
      <c r="E25" s="673"/>
      <c r="F25" s="609">
        <v>73.546253301469989</v>
      </c>
      <c r="G25" s="434">
        <v>1035.222806560377</v>
      </c>
      <c r="H25" s="443"/>
      <c r="I25" s="609">
        <v>748.71454257625612</v>
      </c>
      <c r="J25" s="673">
        <v>33.106735147520098</v>
      </c>
      <c r="K25" s="673"/>
      <c r="L25" s="609">
        <v>37.764996784878946</v>
      </c>
      <c r="M25" s="434">
        <v>819.58627450865515</v>
      </c>
      <c r="N25" s="591"/>
      <c r="O25" s="435">
        <v>0.26310412797114813</v>
      </c>
      <c r="P25" s="284"/>
      <c r="Q25" s="279"/>
      <c r="R25" s="331"/>
      <c r="Z25" s="279"/>
      <c r="AA25" s="285"/>
    </row>
    <row r="26" spans="1:27" s="286" customFormat="1" ht="18" customHeight="1" x14ac:dyDescent="0.2">
      <c r="A26" s="446" t="s">
        <v>219</v>
      </c>
      <c r="B26" s="389"/>
      <c r="C26" s="609">
        <v>797.70377681905813</v>
      </c>
      <c r="D26" s="673">
        <v>41.733141016443994</v>
      </c>
      <c r="E26" s="673"/>
      <c r="F26" s="609">
        <v>165.83930726313895</v>
      </c>
      <c r="G26" s="434">
        <v>1005.276225098641</v>
      </c>
      <c r="H26" s="443"/>
      <c r="I26" s="609">
        <v>656.85776310937683</v>
      </c>
      <c r="J26" s="673">
        <v>33.422192999329994</v>
      </c>
      <c r="K26" s="673"/>
      <c r="L26" s="609">
        <v>125.93859013786616</v>
      </c>
      <c r="M26" s="434">
        <v>816.21854624657306</v>
      </c>
      <c r="N26" s="609"/>
      <c r="O26" s="435">
        <v>0.23162629631666709</v>
      </c>
      <c r="P26" s="284"/>
      <c r="Q26" s="284"/>
      <c r="R26" s="617"/>
      <c r="Z26" s="279"/>
      <c r="AA26" s="285"/>
    </row>
    <row r="27" spans="1:27" ht="18" customHeight="1" x14ac:dyDescent="0.2">
      <c r="A27" s="556" t="s">
        <v>212</v>
      </c>
      <c r="B27" s="389"/>
      <c r="C27" s="590">
        <v>8826.0068518155222</v>
      </c>
      <c r="D27" s="672">
        <v>685.64357831591406</v>
      </c>
      <c r="E27" s="672"/>
      <c r="F27" s="594">
        <v>1098.3628363206649</v>
      </c>
      <c r="G27" s="558">
        <v>10610.013266452101</v>
      </c>
      <c r="H27" s="223"/>
      <c r="I27" s="594">
        <v>8321.189647730198</v>
      </c>
      <c r="J27" s="672">
        <v>588.16545964016723</v>
      </c>
      <c r="K27" s="672"/>
      <c r="L27" s="594">
        <v>929.07469203913604</v>
      </c>
      <c r="M27" s="558">
        <v>9838.4297994095014</v>
      </c>
      <c r="N27" s="591"/>
      <c r="O27" s="559">
        <v>7.8425468573136481E-2</v>
      </c>
      <c r="P27" s="279"/>
      <c r="Q27" s="284"/>
      <c r="R27" s="617"/>
      <c r="Z27" s="279"/>
      <c r="AA27" s="285"/>
    </row>
    <row r="28" spans="1:27" ht="18" customHeight="1" x14ac:dyDescent="0.2">
      <c r="A28" s="446" t="s">
        <v>158</v>
      </c>
      <c r="B28" s="436"/>
      <c r="C28" s="593">
        <v>1557.146933187061</v>
      </c>
      <c r="D28" s="673">
        <v>289.59742945838099</v>
      </c>
      <c r="E28" s="673"/>
      <c r="F28" s="593">
        <v>199.48661873222397</v>
      </c>
      <c r="G28" s="434">
        <v>2046.230981377666</v>
      </c>
      <c r="H28" s="223"/>
      <c r="I28" s="593">
        <v>1256.2929242187481</v>
      </c>
      <c r="J28" s="673">
        <v>200.24743182626801</v>
      </c>
      <c r="K28" s="673"/>
      <c r="L28" s="593">
        <v>116.22002519964599</v>
      </c>
      <c r="M28" s="434">
        <v>1572.7603812446621</v>
      </c>
      <c r="N28" s="591"/>
      <c r="O28" s="435">
        <v>0.30104433312231937</v>
      </c>
      <c r="P28" s="279"/>
      <c r="Q28" s="284"/>
      <c r="R28" s="617"/>
      <c r="Z28" s="279"/>
      <c r="AA28" s="285"/>
    </row>
    <row r="29" spans="1:27" ht="18" customHeight="1" x14ac:dyDescent="0.2">
      <c r="A29" s="446" t="s">
        <v>213</v>
      </c>
      <c r="B29" s="436"/>
      <c r="C29" s="593">
        <v>4798.4832733196699</v>
      </c>
      <c r="D29" s="673">
        <v>419.52917677400001</v>
      </c>
      <c r="E29" s="673"/>
      <c r="F29" s="593">
        <v>648.63441593533332</v>
      </c>
      <c r="G29" s="434">
        <v>5866.6468660290029</v>
      </c>
      <c r="H29" s="223"/>
      <c r="I29" s="593">
        <v>4319.2621657950003</v>
      </c>
      <c r="J29" s="673">
        <v>390.85303749600001</v>
      </c>
      <c r="K29" s="673"/>
      <c r="L29" s="593">
        <v>498.13824880000004</v>
      </c>
      <c r="M29" s="434">
        <v>5208.2534520910003</v>
      </c>
      <c r="N29" s="591"/>
      <c r="O29" s="435">
        <v>0.12641347430464855</v>
      </c>
      <c r="P29" s="279"/>
      <c r="Q29" s="284"/>
      <c r="R29" s="617"/>
      <c r="Z29" s="279"/>
      <c r="AA29" s="285"/>
    </row>
    <row r="30" spans="1:27" ht="18" customHeight="1" x14ac:dyDescent="0.2">
      <c r="A30" s="446" t="s">
        <v>194</v>
      </c>
      <c r="B30" s="436"/>
      <c r="C30" s="593">
        <v>599.31523317999995</v>
      </c>
      <c r="D30" s="673">
        <v>71.693856999999994</v>
      </c>
      <c r="E30" s="673"/>
      <c r="F30" s="593">
        <v>94.840405999999973</v>
      </c>
      <c r="G30" s="434">
        <v>765.84949617999996</v>
      </c>
      <c r="H30" s="223"/>
      <c r="I30" s="593">
        <v>474.8206361</v>
      </c>
      <c r="J30" s="673">
        <v>53.677993999999998</v>
      </c>
      <c r="K30" s="673"/>
      <c r="L30" s="593">
        <v>64.643934999999999</v>
      </c>
      <c r="M30" s="434">
        <v>593.14256509999996</v>
      </c>
      <c r="N30" s="591"/>
      <c r="O30" s="435">
        <v>0.29117271502995701</v>
      </c>
      <c r="P30" s="279"/>
      <c r="Q30" s="279"/>
      <c r="R30" s="331"/>
      <c r="Z30" s="279"/>
      <c r="AA30" s="280"/>
    </row>
    <row r="31" spans="1:27" ht="18" customHeight="1" x14ac:dyDescent="0.2">
      <c r="A31" s="446" t="s">
        <v>198</v>
      </c>
      <c r="B31" s="436"/>
      <c r="C31" s="604">
        <v>175.012293</v>
      </c>
      <c r="D31" s="673">
        <v>18.604120999999999</v>
      </c>
      <c r="E31" s="673"/>
      <c r="F31" s="593">
        <v>8.5269120000000012</v>
      </c>
      <c r="G31" s="434">
        <v>202.143326</v>
      </c>
      <c r="H31" s="223"/>
      <c r="I31" s="593">
        <v>162.90169789632799</v>
      </c>
      <c r="J31" s="673">
        <v>16.608039825065401</v>
      </c>
      <c r="K31" s="673"/>
      <c r="L31" s="593">
        <v>5.5608292786065094</v>
      </c>
      <c r="M31" s="434">
        <v>185.0705669999999</v>
      </c>
      <c r="N31" s="591"/>
      <c r="O31" s="435">
        <v>9.2249995646255911E-2</v>
      </c>
      <c r="P31" s="279"/>
      <c r="Q31" s="279"/>
      <c r="R31" s="280"/>
    </row>
    <row r="32" spans="1:27" ht="18" customHeight="1" x14ac:dyDescent="0.2">
      <c r="A32" s="556" t="s">
        <v>11</v>
      </c>
      <c r="B32" s="389"/>
      <c r="C32" s="590">
        <v>7129.9577326867256</v>
      </c>
      <c r="D32" s="672">
        <v>799.42458423238099</v>
      </c>
      <c r="E32" s="672"/>
      <c r="F32" s="594">
        <v>951.48835266755736</v>
      </c>
      <c r="G32" s="558">
        <v>8880.870669586664</v>
      </c>
      <c r="H32" s="222"/>
      <c r="I32" s="594">
        <v>6213.2774240100771</v>
      </c>
      <c r="J32" s="672">
        <v>661.38650314733343</v>
      </c>
      <c r="K32" s="672"/>
      <c r="L32" s="594">
        <v>684.56303827825252</v>
      </c>
      <c r="M32" s="558">
        <v>7559.2269654356633</v>
      </c>
      <c r="N32" s="591"/>
      <c r="O32" s="559">
        <v>0.17483847358918791</v>
      </c>
      <c r="P32" s="279"/>
      <c r="Q32" s="279"/>
      <c r="R32" s="280"/>
    </row>
    <row r="33" spans="1:20" ht="18" customHeight="1" thickBot="1" x14ac:dyDescent="0.25">
      <c r="A33" s="437" t="str">
        <f t="shared" ref="A33" si="0">+A16</f>
        <v>TOTAL</v>
      </c>
      <c r="B33" s="437"/>
      <c r="C33" s="589">
        <v>15955.964584502248</v>
      </c>
      <c r="D33" s="670">
        <v>1485.068162548295</v>
      </c>
      <c r="E33" s="670"/>
      <c r="F33" s="595">
        <v>2049.851188988222</v>
      </c>
      <c r="G33" s="589">
        <v>19490.883936038765</v>
      </c>
      <c r="H33" s="222"/>
      <c r="I33" s="595">
        <v>14534.467071740275</v>
      </c>
      <c r="J33" s="670">
        <v>1249.5519627875005</v>
      </c>
      <c r="K33" s="670"/>
      <c r="L33" s="595">
        <v>1613.6377303173886</v>
      </c>
      <c r="M33" s="595">
        <v>17397.656764845164</v>
      </c>
      <c r="N33" s="589"/>
      <c r="O33" s="439">
        <v>0.12031661501813917</v>
      </c>
      <c r="P33" s="279"/>
      <c r="Q33" s="279"/>
      <c r="R33" s="280"/>
    </row>
    <row r="34" spans="1:20" ht="11.1" customHeight="1" x14ac:dyDescent="0.2">
      <c r="K34" s="675"/>
      <c r="L34" s="675"/>
    </row>
    <row r="35" spans="1:20" ht="24.95" customHeight="1" thickBot="1" x14ac:dyDescent="0.25">
      <c r="A35" s="287" t="s">
        <v>69</v>
      </c>
      <c r="B35" s="287"/>
      <c r="C35" s="287"/>
      <c r="D35" s="287"/>
      <c r="E35" s="287"/>
      <c r="F35" s="288"/>
      <c r="G35" s="288"/>
      <c r="H35" s="288"/>
      <c r="I35" s="288"/>
      <c r="J35" s="288"/>
      <c r="K35" s="288"/>
      <c r="L35" s="288"/>
      <c r="M35" s="288"/>
      <c r="N35" s="288"/>
      <c r="O35" s="288"/>
      <c r="S35" s="625"/>
    </row>
    <row r="36" spans="1:20" ht="18" customHeight="1" x14ac:dyDescent="0.25">
      <c r="A36" s="448" t="s">
        <v>70</v>
      </c>
      <c r="C36" s="457" t="s">
        <v>222</v>
      </c>
      <c r="D36" s="457" t="s">
        <v>218</v>
      </c>
      <c r="E36" s="457" t="s">
        <v>76</v>
      </c>
    </row>
    <row r="37" spans="1:20" ht="18" customHeight="1" x14ac:dyDescent="0.2">
      <c r="A37" s="446" t="str">
        <f>+'[1]Vol y Trans T  delta Total'!B37</f>
        <v>Mexico</v>
      </c>
      <c r="B37" s="289"/>
      <c r="C37" s="444">
        <v>94762.259078119998</v>
      </c>
      <c r="D37" s="444">
        <v>87833.136990049999</v>
      </c>
      <c r="E37" s="458">
        <v>7.8889611888220967E-2</v>
      </c>
    </row>
    <row r="38" spans="1:20" ht="18" customHeight="1" x14ac:dyDescent="0.2">
      <c r="A38" s="446" t="s">
        <v>196</v>
      </c>
      <c r="B38" s="289"/>
      <c r="C38" s="444">
        <v>10534.511972966271</v>
      </c>
      <c r="D38" s="444">
        <v>9327.7765869484138</v>
      </c>
      <c r="E38" s="458">
        <v>0.12937009959118684</v>
      </c>
      <c r="T38" s="270" t="s">
        <v>59</v>
      </c>
    </row>
    <row r="39" spans="1:20" ht="18" customHeight="1" x14ac:dyDescent="0.2">
      <c r="A39" s="446" t="s">
        <v>219</v>
      </c>
      <c r="B39" s="289"/>
      <c r="C39" s="444">
        <v>10497.336073129458</v>
      </c>
      <c r="D39" s="444">
        <v>9622.2076762507786</v>
      </c>
      <c r="E39" s="458">
        <v>9.0948816147321754E-2</v>
      </c>
    </row>
    <row r="40" spans="1:20" ht="18" customHeight="1" x14ac:dyDescent="0.2">
      <c r="A40" s="560" t="str">
        <f>+'[1]Vol y Trans T  delta Total'!B39</f>
        <v>Mexico and Central America</v>
      </c>
      <c r="B40" s="289"/>
      <c r="C40" s="561">
        <v>115794.10712421572</v>
      </c>
      <c r="D40" s="561">
        <v>106783.12125324919</v>
      </c>
      <c r="E40" s="562">
        <v>8.4385863282605111E-2</v>
      </c>
    </row>
    <row r="41" spans="1:20" ht="18" customHeight="1" x14ac:dyDescent="0.2">
      <c r="A41" s="446" t="str">
        <f>+'[1]Vol y Trans T  delta Total'!B40</f>
        <v>Colombia</v>
      </c>
      <c r="B41" s="289"/>
      <c r="C41" s="444">
        <v>14180.419960548106</v>
      </c>
      <c r="D41" s="444">
        <v>12048.962735803376</v>
      </c>
      <c r="E41" s="458">
        <v>0.1768996445155504</v>
      </c>
    </row>
    <row r="42" spans="1:20" ht="18" customHeight="1" x14ac:dyDescent="0.2">
      <c r="A42" s="446" t="s">
        <v>151</v>
      </c>
      <c r="B42" s="289"/>
      <c r="C42" s="444">
        <v>53050.701499070441</v>
      </c>
      <c r="D42" s="444">
        <v>56190.962283914676</v>
      </c>
      <c r="E42" s="458">
        <v>-5.5885513563151301E-2</v>
      </c>
    </row>
    <row r="43" spans="1:20" ht="18" customHeight="1" x14ac:dyDescent="0.2">
      <c r="A43" s="446" t="str">
        <f>+'[1]Vol y Trans T  delta Total'!B43</f>
        <v>Argentina</v>
      </c>
      <c r="B43" s="289"/>
      <c r="C43" s="444">
        <v>8407.5383768842457</v>
      </c>
      <c r="D43" s="444">
        <v>5467.6062066645145</v>
      </c>
      <c r="E43" s="458">
        <v>0.53770005722727832</v>
      </c>
    </row>
    <row r="44" spans="1:20" ht="18" customHeight="1" x14ac:dyDescent="0.2">
      <c r="A44" s="446" t="str">
        <f>+'[1]Vol y Trans T  delta Total'!B44</f>
        <v>Uruguay</v>
      </c>
      <c r="B44" s="289"/>
      <c r="C44" s="444">
        <v>3370.8591420277235</v>
      </c>
      <c r="D44" s="444">
        <v>3123.9650772419386</v>
      </c>
      <c r="E44" s="458">
        <v>7.9032274267214486E-2</v>
      </c>
    </row>
    <row r="45" spans="1:20" ht="18" customHeight="1" x14ac:dyDescent="0.2">
      <c r="A45" s="560" t="str">
        <f>+'[1]Vol y Trans T  delta Total'!B45</f>
        <v>South America</v>
      </c>
      <c r="B45" s="289"/>
      <c r="C45" s="561">
        <v>79009.518978530512</v>
      </c>
      <c r="D45" s="561">
        <v>76831.496303624503</v>
      </c>
      <c r="E45" s="562">
        <v>2.834804448294026E-2</v>
      </c>
    </row>
    <row r="46" spans="1:20" ht="18" customHeight="1" thickBot="1" x14ac:dyDescent="0.25">
      <c r="A46" s="437" t="str">
        <f>A33</f>
        <v>TOTAL</v>
      </c>
      <c r="B46" s="281"/>
      <c r="C46" s="445">
        <v>194803.62610274623</v>
      </c>
      <c r="D46" s="445">
        <v>183614.61755687371</v>
      </c>
      <c r="E46" s="439">
        <v>6.0937460724807435E-2</v>
      </c>
      <c r="G46" s="283"/>
    </row>
    <row r="47" spans="1:20" ht="9.9499999999999993" customHeight="1" x14ac:dyDescent="0.2">
      <c r="C47" s="426"/>
      <c r="D47" s="426"/>
      <c r="E47" s="426"/>
      <c r="F47" s="426"/>
    </row>
    <row r="48" spans="1:20" ht="15" customHeight="1" x14ac:dyDescent="0.2">
      <c r="A48" s="447" t="s">
        <v>214</v>
      </c>
      <c r="C48" s="426"/>
      <c r="D48" s="426"/>
      <c r="E48" s="426"/>
      <c r="F48" s="426"/>
    </row>
    <row r="49" spans="1:1" ht="15" customHeight="1" x14ac:dyDescent="0.2">
      <c r="A49" s="447" t="s">
        <v>238</v>
      </c>
    </row>
    <row r="50" spans="1:1" ht="11.1" customHeight="1" x14ac:dyDescent="0.2">
      <c r="A50" s="449"/>
    </row>
  </sheetData>
  <mergeCells count="30">
    <mergeCell ref="D26:E26"/>
    <mergeCell ref="J26:K26"/>
    <mergeCell ref="C22:G22"/>
    <mergeCell ref="I22:M22"/>
    <mergeCell ref="A1:O1"/>
    <mergeCell ref="A2:O2"/>
    <mergeCell ref="A4:O4"/>
    <mergeCell ref="C5:G5"/>
    <mergeCell ref="I5:M5"/>
    <mergeCell ref="D23:E23"/>
    <mergeCell ref="J23:K23"/>
    <mergeCell ref="D24:E24"/>
    <mergeCell ref="J24:K24"/>
    <mergeCell ref="D25:E25"/>
    <mergeCell ref="J25:K25"/>
    <mergeCell ref="D27:E27"/>
    <mergeCell ref="J27:K27"/>
    <mergeCell ref="D28:E28"/>
    <mergeCell ref="J28:K28"/>
    <mergeCell ref="D29:E29"/>
    <mergeCell ref="J29:K29"/>
    <mergeCell ref="D33:E33"/>
    <mergeCell ref="J33:K33"/>
    <mergeCell ref="K34:L34"/>
    <mergeCell ref="D30:E30"/>
    <mergeCell ref="J30:K30"/>
    <mergeCell ref="D31:E31"/>
    <mergeCell ref="J31:K31"/>
    <mergeCell ref="D32:E32"/>
    <mergeCell ref="J32:K32"/>
  </mergeCells>
  <pageMargins left="0.7" right="0.7" top="0.75" bottom="0.75"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L39"/>
  <sheetViews>
    <sheetView showGridLines="0" workbookViewId="0"/>
  </sheetViews>
  <sheetFormatPr baseColWidth="10" defaultColWidth="11.42578125" defaultRowHeight="12.75" x14ac:dyDescent="0.2"/>
  <cols>
    <col min="1" max="2" width="11.42578125" style="201"/>
    <col min="3" max="3" width="26.5703125" style="201" customWidth="1"/>
    <col min="4" max="7" width="11.42578125" style="201"/>
    <col min="8" max="8" width="4.28515625" style="201" customWidth="1"/>
    <col min="9" max="9" width="16.140625" style="201" customWidth="1"/>
    <col min="10" max="16384" width="11.42578125" style="201"/>
  </cols>
  <sheetData>
    <row r="1" spans="3:12" x14ac:dyDescent="0.2">
      <c r="K1" s="635"/>
      <c r="L1" s="635"/>
    </row>
    <row r="2" spans="3:12" x14ac:dyDescent="0.2">
      <c r="K2" s="636"/>
      <c r="L2" s="636"/>
    </row>
    <row r="3" spans="3:12" ht="24.95" customHeight="1" x14ac:dyDescent="0.2">
      <c r="C3" s="640" t="s">
        <v>225</v>
      </c>
      <c r="D3" s="640"/>
      <c r="E3" s="640"/>
      <c r="F3" s="640"/>
      <c r="G3" s="640"/>
      <c r="H3" s="640"/>
      <c r="I3" s="640"/>
      <c r="K3" s="599"/>
      <c r="L3" s="599"/>
    </row>
    <row r="4" spans="3:12" x14ac:dyDescent="0.2">
      <c r="C4" s="156"/>
      <c r="D4" s="152"/>
      <c r="E4" s="154"/>
      <c r="F4" s="154"/>
      <c r="G4" s="154"/>
      <c r="H4" s="154"/>
      <c r="I4" s="154"/>
      <c r="K4" s="209"/>
      <c r="L4" s="209"/>
    </row>
    <row r="5" spans="3:12" s="326" customFormat="1" ht="21" customHeight="1" x14ac:dyDescent="0.2">
      <c r="C5" s="157"/>
      <c r="D5" s="153"/>
      <c r="E5" s="643" t="s">
        <v>204</v>
      </c>
      <c r="F5" s="643"/>
      <c r="G5" s="643"/>
      <c r="H5" s="211"/>
      <c r="I5" s="212" t="s">
        <v>205</v>
      </c>
    </row>
    <row r="6" spans="3:12" x14ac:dyDescent="0.2">
      <c r="C6" s="213" t="s">
        <v>60</v>
      </c>
      <c r="D6" s="155"/>
      <c r="E6" s="214" t="s">
        <v>221</v>
      </c>
      <c r="F6" s="214" t="s">
        <v>224</v>
      </c>
      <c r="G6" s="215" t="s">
        <v>54</v>
      </c>
      <c r="H6" s="216"/>
      <c r="I6" s="215" t="s">
        <v>54</v>
      </c>
    </row>
    <row r="7" spans="3:12" ht="14.1" customHeight="1" x14ac:dyDescent="0.2">
      <c r="C7" s="359" t="s">
        <v>0</v>
      </c>
      <c r="D7" s="211"/>
      <c r="E7" s="360">
        <v>53272.691552116259</v>
      </c>
      <c r="F7" s="360">
        <v>49115.552468539085</v>
      </c>
      <c r="G7" s="474">
        <v>8.4639973992759687E-2</v>
      </c>
      <c r="H7" s="469"/>
      <c r="I7" s="474">
        <v>0.10516257300777121</v>
      </c>
    </row>
    <row r="8" spans="3:12" ht="14.1" customHeight="1" x14ac:dyDescent="0.2">
      <c r="C8" s="217" t="s">
        <v>2</v>
      </c>
      <c r="D8" s="218"/>
      <c r="E8" s="219">
        <v>23984.526558529866</v>
      </c>
      <c r="F8" s="219">
        <v>21938.932476289367</v>
      </c>
      <c r="G8" s="470">
        <v>9.3240365475908416E-2</v>
      </c>
      <c r="H8" s="471"/>
      <c r="I8" s="470">
        <v>0.11036276110768539</v>
      </c>
    </row>
    <row r="9" spans="3:12" ht="14.1" customHeight="1" x14ac:dyDescent="0.2">
      <c r="C9" s="359" t="s">
        <v>61</v>
      </c>
      <c r="D9" s="218"/>
      <c r="E9" s="360">
        <v>7777.9315861949144</v>
      </c>
      <c r="F9" s="360">
        <v>7228.8660631970597</v>
      </c>
      <c r="G9" s="474">
        <v>7.595458515868847E-2</v>
      </c>
      <c r="H9" s="471"/>
      <c r="I9" s="474">
        <v>8.0478447149210153E-2</v>
      </c>
    </row>
    <row r="10" spans="3:12" ht="15.75" customHeight="1" thickBot="1" x14ac:dyDescent="0.25">
      <c r="C10" s="327" t="s">
        <v>206</v>
      </c>
      <c r="D10" s="220"/>
      <c r="E10" s="221">
        <v>10648.200343573077</v>
      </c>
      <c r="F10" s="221">
        <v>9997.8341648778751</v>
      </c>
      <c r="G10" s="472">
        <v>6.5050706780066525E-2</v>
      </c>
      <c r="H10" s="473"/>
      <c r="I10" s="472">
        <v>7.4637725168686053E-2</v>
      </c>
    </row>
    <row r="13" spans="3:12" ht="24.95" customHeight="1" x14ac:dyDescent="0.2">
      <c r="C13" s="640" t="s">
        <v>226</v>
      </c>
      <c r="D13" s="640"/>
      <c r="E13" s="640"/>
      <c r="F13" s="640"/>
      <c r="G13" s="640"/>
      <c r="H13" s="640"/>
      <c r="I13" s="640"/>
    </row>
    <row r="14" spans="3:12" x14ac:dyDescent="0.2">
      <c r="C14" s="156"/>
      <c r="D14" s="152"/>
      <c r="E14" s="154"/>
      <c r="F14" s="154"/>
      <c r="G14" s="154"/>
      <c r="H14" s="154"/>
      <c r="I14" s="154"/>
    </row>
    <row r="15" spans="3:12" s="326" customFormat="1" ht="21" customHeight="1" x14ac:dyDescent="0.2">
      <c r="C15" s="157"/>
      <c r="D15" s="153"/>
      <c r="E15" s="643" t="s">
        <v>204</v>
      </c>
      <c r="F15" s="643"/>
      <c r="G15" s="643"/>
      <c r="H15" s="211"/>
      <c r="I15" s="212" t="s">
        <v>205</v>
      </c>
    </row>
    <row r="16" spans="3:12" x14ac:dyDescent="0.2">
      <c r="C16" s="213" t="s">
        <v>60</v>
      </c>
      <c r="D16" s="155"/>
      <c r="E16" s="214" t="s">
        <v>222</v>
      </c>
      <c r="F16" s="214" t="s">
        <v>218</v>
      </c>
      <c r="G16" s="215" t="s">
        <v>54</v>
      </c>
      <c r="H16" s="216"/>
      <c r="I16" s="215" t="s">
        <v>54</v>
      </c>
    </row>
    <row r="17" spans="3:9" ht="14.1" customHeight="1" x14ac:dyDescent="0.2">
      <c r="C17" s="359" t="s">
        <v>0</v>
      </c>
      <c r="D17" s="211"/>
      <c r="E17" s="360">
        <v>194803.62610274626</v>
      </c>
      <c r="F17" s="360">
        <v>183614.61755687368</v>
      </c>
      <c r="G17" s="474">
        <v>6.0937460724807657E-2</v>
      </c>
      <c r="H17" s="469"/>
      <c r="I17" s="474">
        <v>0.11062965431944805</v>
      </c>
    </row>
    <row r="18" spans="3:9" ht="14.1" customHeight="1" x14ac:dyDescent="0.2">
      <c r="C18" s="217" t="s">
        <v>2</v>
      </c>
      <c r="D18" s="218"/>
      <c r="E18" s="219">
        <v>88597.906537781644</v>
      </c>
      <c r="F18" s="219">
        <v>82810.61755687368</v>
      </c>
      <c r="G18" s="470">
        <v>6.9885832899788447E-2</v>
      </c>
      <c r="H18" s="471"/>
      <c r="I18" s="470">
        <v>0.11341859480844163</v>
      </c>
    </row>
    <row r="19" spans="3:9" ht="14.1" customHeight="1" x14ac:dyDescent="0.2">
      <c r="C19" s="359" t="s">
        <v>61</v>
      </c>
      <c r="D19" s="218"/>
      <c r="E19" s="360">
        <v>27402.423312580933</v>
      </c>
      <c r="F19" s="360">
        <v>25242.9056729562</v>
      </c>
      <c r="G19" s="474">
        <v>8.5549487353126619E-2</v>
      </c>
      <c r="H19" s="471"/>
      <c r="I19" s="474">
        <v>0.11808300219152446</v>
      </c>
    </row>
    <row r="20" spans="3:9" s="326" customFormat="1" ht="16.5" customHeight="1" thickBot="1" x14ac:dyDescent="0.25">
      <c r="C20" s="327" t="s">
        <v>206</v>
      </c>
      <c r="D20" s="220"/>
      <c r="E20" s="221">
        <v>38849.214542207483</v>
      </c>
      <c r="F20" s="221">
        <v>37345.187959628704</v>
      </c>
      <c r="G20" s="472">
        <v>4.0273638044202142E-2</v>
      </c>
      <c r="H20" s="473"/>
      <c r="I20" s="472">
        <v>7.7562856864188179E-2</v>
      </c>
    </row>
    <row r="23" spans="3:9" ht="24.95" customHeight="1" x14ac:dyDescent="0.2">
      <c r="C23" s="640" t="s">
        <v>75</v>
      </c>
      <c r="D23" s="640"/>
      <c r="E23" s="640"/>
      <c r="F23" s="640"/>
      <c r="G23" s="640"/>
      <c r="H23" s="640"/>
      <c r="I23" s="640"/>
    </row>
    <row r="24" spans="3:9" x14ac:dyDescent="0.2">
      <c r="C24" s="156"/>
      <c r="D24" s="152"/>
      <c r="E24" s="154"/>
      <c r="F24" s="154"/>
      <c r="G24" s="154"/>
      <c r="H24" s="154"/>
      <c r="I24" s="154"/>
    </row>
    <row r="25" spans="3:9" s="326" customFormat="1" ht="21" customHeight="1" x14ac:dyDescent="0.2">
      <c r="C25" s="157"/>
      <c r="D25" s="153"/>
      <c r="E25" s="643" t="s">
        <v>204</v>
      </c>
      <c r="F25" s="643"/>
      <c r="G25" s="643"/>
      <c r="H25" s="211"/>
      <c r="I25" s="212" t="s">
        <v>205</v>
      </c>
    </row>
    <row r="26" spans="3:9" x14ac:dyDescent="0.2">
      <c r="C26" s="213" t="s">
        <v>60</v>
      </c>
      <c r="D26" s="155"/>
      <c r="E26" s="214" t="s">
        <v>221</v>
      </c>
      <c r="F26" s="214" t="s">
        <v>224</v>
      </c>
      <c r="G26" s="215" t="s">
        <v>54</v>
      </c>
      <c r="H26" s="216"/>
      <c r="I26" s="215" t="s">
        <v>54</v>
      </c>
    </row>
    <row r="27" spans="3:9" ht="14.1" customHeight="1" x14ac:dyDescent="0.2">
      <c r="C27" s="359" t="s">
        <v>0</v>
      </c>
      <c r="D27" s="211"/>
      <c r="E27" s="360">
        <v>30791.725193815579</v>
      </c>
      <c r="F27" s="360">
        <v>27072.565038462657</v>
      </c>
      <c r="G27" s="474">
        <v>0.13737745758737741</v>
      </c>
      <c r="H27" s="469"/>
      <c r="I27" s="474">
        <v>0.13710026113956442</v>
      </c>
    </row>
    <row r="28" spans="3:9" ht="14.1" customHeight="1" x14ac:dyDescent="0.2">
      <c r="C28" s="217" t="s">
        <v>2</v>
      </c>
      <c r="D28" s="218"/>
      <c r="E28" s="219">
        <v>14918.371249672244</v>
      </c>
      <c r="F28" s="219">
        <v>13669.501429387477</v>
      </c>
      <c r="G28" s="470">
        <v>9.136176814758401E-2</v>
      </c>
      <c r="H28" s="471"/>
      <c r="I28" s="470">
        <v>9.0997326877516826E-2</v>
      </c>
    </row>
    <row r="29" spans="3:9" ht="14.1" customHeight="1" x14ac:dyDescent="0.2">
      <c r="C29" s="359" t="s">
        <v>61</v>
      </c>
      <c r="D29" s="218"/>
      <c r="E29" s="360">
        <v>5082.8171976103167</v>
      </c>
      <c r="F29" s="360">
        <v>4956.0818159939172</v>
      </c>
      <c r="G29" s="474">
        <v>2.5571688749650656E-2</v>
      </c>
      <c r="H29" s="471"/>
      <c r="I29" s="474">
        <v>2.4069403336481887E-2</v>
      </c>
    </row>
    <row r="30" spans="3:9" s="326" customFormat="1" ht="15.75" customHeight="1" thickBot="1" x14ac:dyDescent="0.25">
      <c r="C30" s="327" t="s">
        <v>206</v>
      </c>
      <c r="D30" s="220"/>
      <c r="E30" s="221">
        <v>6835.3949481293985</v>
      </c>
      <c r="F30" s="221">
        <v>6612.4648611352441</v>
      </c>
      <c r="G30" s="472">
        <v>3.3713613860457015E-2</v>
      </c>
      <c r="H30" s="473"/>
      <c r="I30" s="472">
        <v>3.2654730231262086E-2</v>
      </c>
    </row>
    <row r="32" spans="3:9" ht="24.95" customHeight="1" x14ac:dyDescent="0.2">
      <c r="C32" s="640" t="s">
        <v>122</v>
      </c>
      <c r="D32" s="640"/>
      <c r="E32" s="640"/>
      <c r="F32" s="640"/>
      <c r="G32" s="640"/>
      <c r="H32" s="640"/>
      <c r="I32" s="640"/>
    </row>
    <row r="33" spans="3:9" x14ac:dyDescent="0.2">
      <c r="C33" s="156"/>
      <c r="D33" s="152"/>
      <c r="E33" s="154"/>
      <c r="F33" s="154"/>
      <c r="G33" s="154"/>
      <c r="H33" s="154"/>
      <c r="I33" s="154"/>
    </row>
    <row r="34" spans="3:9" s="326" customFormat="1" ht="21" customHeight="1" x14ac:dyDescent="0.2">
      <c r="C34" s="157"/>
      <c r="D34" s="153"/>
      <c r="E34" s="643" t="s">
        <v>204</v>
      </c>
      <c r="F34" s="643"/>
      <c r="G34" s="643"/>
      <c r="H34" s="211"/>
      <c r="I34" s="212" t="s">
        <v>205</v>
      </c>
    </row>
    <row r="35" spans="3:9" x14ac:dyDescent="0.2">
      <c r="C35" s="213" t="s">
        <v>60</v>
      </c>
      <c r="D35" s="155"/>
      <c r="E35" s="214" t="s">
        <v>221</v>
      </c>
      <c r="F35" s="214" t="s">
        <v>224</v>
      </c>
      <c r="G35" s="215" t="s">
        <v>54</v>
      </c>
      <c r="H35" s="216"/>
      <c r="I35" s="215" t="s">
        <v>54</v>
      </c>
    </row>
    <row r="36" spans="3:9" ht="14.1" customHeight="1" x14ac:dyDescent="0.2">
      <c r="C36" s="359" t="s">
        <v>0</v>
      </c>
      <c r="D36" s="211"/>
      <c r="E36" s="360">
        <v>22480.966358300673</v>
      </c>
      <c r="F36" s="360">
        <v>22042.987430076424</v>
      </c>
      <c r="G36" s="474">
        <v>1.98693089860702E-2</v>
      </c>
      <c r="H36" s="469"/>
      <c r="I36" s="474">
        <v>6.422181130095117E-2</v>
      </c>
    </row>
    <row r="37" spans="3:9" ht="14.1" customHeight="1" x14ac:dyDescent="0.2">
      <c r="C37" s="217" t="s">
        <v>2</v>
      </c>
      <c r="D37" s="218"/>
      <c r="E37" s="219">
        <v>9066.1553088576202</v>
      </c>
      <c r="F37" s="219">
        <v>8269.4310469018819</v>
      </c>
      <c r="G37" s="470">
        <v>9.6345716825854577E-2</v>
      </c>
      <c r="H37" s="471"/>
      <c r="I37" s="470">
        <v>0.14161529657074712</v>
      </c>
    </row>
    <row r="38" spans="3:9" ht="14.1" customHeight="1" x14ac:dyDescent="0.2">
      <c r="C38" s="359" t="s">
        <v>61</v>
      </c>
      <c r="D38" s="218"/>
      <c r="E38" s="360">
        <v>2695.1143885845972</v>
      </c>
      <c r="F38" s="360">
        <v>2272.784247203143</v>
      </c>
      <c r="G38" s="474">
        <v>0.18582060391397381</v>
      </c>
      <c r="H38" s="471"/>
      <c r="I38" s="474">
        <v>0.20553245429027345</v>
      </c>
    </row>
    <row r="39" spans="3:9" s="326" customFormat="1" ht="17.25" customHeight="1" thickBot="1" x14ac:dyDescent="0.25">
      <c r="C39" s="327" t="s">
        <v>206</v>
      </c>
      <c r="D39" s="220"/>
      <c r="E39" s="221">
        <v>3812.8053954436773</v>
      </c>
      <c r="F39" s="221">
        <v>3385.3693037426306</v>
      </c>
      <c r="G39" s="472">
        <v>0.12625981195862535</v>
      </c>
      <c r="H39" s="473"/>
      <c r="I39" s="472">
        <v>0.1593105566374291</v>
      </c>
    </row>
  </sheetData>
  <mergeCells count="8">
    <mergeCell ref="C3:I3"/>
    <mergeCell ref="E5:G5"/>
    <mergeCell ref="C13:I13"/>
    <mergeCell ref="E34:G34"/>
    <mergeCell ref="E15:G15"/>
    <mergeCell ref="C23:I23"/>
    <mergeCell ref="E25:G25"/>
    <mergeCell ref="C32:I32"/>
  </mergeCells>
  <pageMargins left="0.7" right="0.7" top="0.75" bottom="0.75" header="0.3" footer="0.3"/>
  <pageSetup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57"/>
  <sheetViews>
    <sheetView showGridLines="0" zoomScale="90" zoomScaleNormal="90" zoomScaleSheetLayoutView="130" workbookViewId="0"/>
  </sheetViews>
  <sheetFormatPr baseColWidth="10" defaultColWidth="9.85546875" defaultRowHeight="15.75" x14ac:dyDescent="0.2"/>
  <cols>
    <col min="1" max="1" width="9.85546875" style="223"/>
    <col min="2" max="2" width="41.7109375" style="222" customWidth="1"/>
    <col min="3" max="3" width="2.42578125" style="380" customWidth="1"/>
    <col min="4" max="4" width="13.140625" style="381" customWidth="1"/>
    <col min="5" max="5" width="17.140625" style="381" customWidth="1"/>
    <col min="6" max="6" width="10.7109375" style="381" customWidth="1"/>
    <col min="7" max="7" width="3.5703125" style="368" customWidth="1"/>
    <col min="8" max="8" width="44" style="380" customWidth="1"/>
    <col min="9" max="9" width="2.42578125" style="223" customWidth="1"/>
    <col min="10" max="10" width="11.7109375" style="222" bestFit="1" customWidth="1"/>
    <col min="11" max="11" width="11.7109375" style="223" bestFit="1" customWidth="1"/>
    <col min="12" max="12" width="10" style="222" bestFit="1" customWidth="1"/>
    <col min="13" max="16384" width="9.85546875" style="222"/>
  </cols>
  <sheetData>
    <row r="2" spans="2:19" ht="15" customHeight="1" x14ac:dyDescent="0.2">
      <c r="B2" s="647" t="s">
        <v>91</v>
      </c>
      <c r="C2" s="647"/>
      <c r="D2" s="647"/>
      <c r="E2" s="647"/>
      <c r="F2" s="647"/>
      <c r="G2" s="647"/>
      <c r="H2" s="647"/>
      <c r="I2" s="647"/>
      <c r="J2" s="647"/>
      <c r="K2" s="647"/>
      <c r="L2" s="647"/>
    </row>
    <row r="3" spans="2:19" ht="15" customHeight="1" x14ac:dyDescent="0.2">
      <c r="B3" s="647" t="s">
        <v>90</v>
      </c>
      <c r="C3" s="647"/>
      <c r="D3" s="647"/>
      <c r="E3" s="647"/>
      <c r="F3" s="647"/>
      <c r="G3" s="647"/>
      <c r="H3" s="647"/>
      <c r="I3" s="647"/>
      <c r="J3" s="647"/>
      <c r="K3" s="647"/>
      <c r="L3" s="647"/>
    </row>
    <row r="4" spans="2:19" ht="13.5" customHeight="1" x14ac:dyDescent="0.2">
      <c r="B4" s="648" t="s">
        <v>9</v>
      </c>
      <c r="C4" s="648"/>
      <c r="D4" s="648"/>
      <c r="E4" s="648"/>
      <c r="F4" s="648"/>
      <c r="G4" s="648"/>
      <c r="H4" s="648"/>
      <c r="I4" s="648"/>
      <c r="J4" s="648"/>
      <c r="K4" s="648"/>
      <c r="L4" s="648"/>
      <c r="M4" s="361"/>
      <c r="N4" s="361"/>
      <c r="O4" s="361"/>
      <c r="P4" s="361"/>
      <c r="Q4" s="361"/>
      <c r="R4" s="361"/>
      <c r="S4" s="361"/>
    </row>
    <row r="5" spans="2:19" ht="11.1" customHeight="1" x14ac:dyDescent="0.2">
      <c r="B5" s="223"/>
      <c r="C5" s="362"/>
      <c r="D5" s="363"/>
      <c r="E5" s="363"/>
      <c r="F5" s="363"/>
      <c r="G5" s="364"/>
      <c r="H5" s="365"/>
      <c r="J5" s="223"/>
      <c r="P5" s="430"/>
    </row>
    <row r="6" spans="2:19" ht="35.1" customHeight="1" x14ac:dyDescent="0.2">
      <c r="B6" s="366" t="s">
        <v>92</v>
      </c>
      <c r="C6" s="367"/>
      <c r="D6" s="461" t="s">
        <v>227</v>
      </c>
      <c r="E6" s="461" t="s">
        <v>217</v>
      </c>
      <c r="F6" s="461" t="s">
        <v>16</v>
      </c>
      <c r="H6" s="369" t="s">
        <v>93</v>
      </c>
      <c r="I6" s="370"/>
      <c r="J6" s="461" t="s">
        <v>227</v>
      </c>
      <c r="K6" s="461" t="s">
        <v>217</v>
      </c>
      <c r="L6" s="461" t="s">
        <v>16</v>
      </c>
    </row>
    <row r="7" spans="2:19" ht="30.75" customHeight="1" x14ac:dyDescent="0.2">
      <c r="B7" s="373" t="s">
        <v>159</v>
      </c>
      <c r="H7" s="373" t="s">
        <v>161</v>
      </c>
      <c r="P7" s="644"/>
      <c r="Q7" s="644"/>
      <c r="R7" s="644"/>
    </row>
    <row r="8" spans="2:19" ht="20.100000000000001" customHeight="1" x14ac:dyDescent="0.25">
      <c r="B8" s="649" t="s">
        <v>182</v>
      </c>
      <c r="H8" s="573" t="s">
        <v>170</v>
      </c>
      <c r="I8" s="374"/>
      <c r="J8" s="567">
        <v>2452.9999999999964</v>
      </c>
      <c r="K8" s="567">
        <v>5017</v>
      </c>
      <c r="L8" s="568">
        <v>-0.51106238788120462</v>
      </c>
    </row>
    <row r="9" spans="2:19" ht="20.100000000000001" customHeight="1" x14ac:dyDescent="0.25">
      <c r="B9" s="649"/>
      <c r="C9" s="371"/>
      <c r="D9" s="421">
        <v>47247.727693024484</v>
      </c>
      <c r="E9" s="421">
        <v>43497</v>
      </c>
      <c r="F9" s="372">
        <v>8.6229571994033805E-2</v>
      </c>
      <c r="H9" s="485" t="s">
        <v>171</v>
      </c>
      <c r="I9" s="376"/>
      <c r="J9" s="423">
        <v>22744.810247094741</v>
      </c>
      <c r="K9" s="423">
        <v>17195</v>
      </c>
      <c r="L9" s="495">
        <v>0.3227572112297028</v>
      </c>
    </row>
    <row r="10" spans="2:19" ht="20.100000000000001" customHeight="1" x14ac:dyDescent="0.25">
      <c r="B10" s="566" t="s">
        <v>183</v>
      </c>
      <c r="C10" s="374"/>
      <c r="D10" s="567">
        <v>13013.60979444952</v>
      </c>
      <c r="E10" s="567">
        <v>11523</v>
      </c>
      <c r="F10" s="568">
        <v>0.12935952394771499</v>
      </c>
      <c r="H10" s="573" t="s">
        <v>172</v>
      </c>
      <c r="I10" s="374"/>
      <c r="J10" s="567">
        <v>614.34527117564198</v>
      </c>
      <c r="K10" s="567">
        <v>560</v>
      </c>
      <c r="L10" s="568"/>
    </row>
    <row r="11" spans="2:19" ht="20.100000000000001" customHeight="1" x14ac:dyDescent="0.25">
      <c r="B11" s="600" t="s">
        <v>184</v>
      </c>
      <c r="C11" s="371"/>
      <c r="D11" s="421">
        <v>11959.83839571627</v>
      </c>
      <c r="E11" s="421">
        <v>9727</v>
      </c>
      <c r="F11" s="493">
        <v>0.22955057013634939</v>
      </c>
      <c r="H11" s="485" t="s">
        <v>173</v>
      </c>
      <c r="I11" s="376"/>
      <c r="J11" s="423">
        <v>20408.948687255393</v>
      </c>
      <c r="K11" s="423">
        <v>20073</v>
      </c>
      <c r="L11" s="495">
        <v>1.6736346697324489E-2</v>
      </c>
    </row>
    <row r="12" spans="2:19" ht="20.100000000000001" customHeight="1" x14ac:dyDescent="0.25">
      <c r="B12" s="566" t="s">
        <v>185</v>
      </c>
      <c r="C12" s="374"/>
      <c r="D12" s="567">
        <v>8141.5140377103862</v>
      </c>
      <c r="E12" s="567">
        <v>7693</v>
      </c>
      <c r="F12" s="568">
        <v>5.8301577760351719E-2</v>
      </c>
      <c r="H12" s="574" t="s">
        <v>174</v>
      </c>
      <c r="I12" s="374"/>
      <c r="J12" s="575">
        <v>46221.104205525757</v>
      </c>
      <c r="K12" s="575">
        <v>42845</v>
      </c>
      <c r="L12" s="576">
        <v>7.8798090921362141E-2</v>
      </c>
    </row>
    <row r="13" spans="2:19" ht="20.100000000000001" customHeight="1" x14ac:dyDescent="0.25">
      <c r="B13" s="375" t="s">
        <v>186</v>
      </c>
      <c r="C13" s="376"/>
      <c r="D13" s="422">
        <v>80364.389920900707</v>
      </c>
      <c r="E13" s="422">
        <v>72440</v>
      </c>
      <c r="F13" s="494">
        <v>0.10939246163584637</v>
      </c>
      <c r="H13" s="373" t="s">
        <v>163</v>
      </c>
    </row>
    <row r="14" spans="2:19" ht="20.100000000000001" customHeight="1" x14ac:dyDescent="0.25">
      <c r="B14" s="569" t="s">
        <v>162</v>
      </c>
      <c r="C14" s="374"/>
      <c r="D14" s="567"/>
      <c r="E14" s="567"/>
      <c r="F14" s="568"/>
      <c r="H14" s="573" t="s">
        <v>175</v>
      </c>
      <c r="I14" s="374"/>
      <c r="J14" s="567">
        <v>83329.470414998737</v>
      </c>
      <c r="K14" s="567">
        <v>82461</v>
      </c>
      <c r="L14" s="568">
        <v>1.0531892834172885E-2</v>
      </c>
    </row>
    <row r="15" spans="2:19" ht="19.5" customHeight="1" x14ac:dyDescent="0.25">
      <c r="B15" s="600" t="s">
        <v>187</v>
      </c>
      <c r="C15" s="371"/>
      <c r="D15" s="421">
        <v>113827.02065744487</v>
      </c>
      <c r="E15" s="421">
        <v>109551</v>
      </c>
      <c r="F15" s="493">
        <v>3.9032237564649019E-2</v>
      </c>
      <c r="H15" s="485" t="s">
        <v>181</v>
      </c>
      <c r="I15" s="376"/>
      <c r="J15" s="423">
        <v>890.91318172362503</v>
      </c>
      <c r="K15" s="423">
        <v>746</v>
      </c>
      <c r="L15" s="495"/>
    </row>
    <row r="16" spans="2:19" ht="19.5" customHeight="1" x14ac:dyDescent="0.25">
      <c r="B16" s="566" t="s">
        <v>188</v>
      </c>
      <c r="C16" s="374"/>
      <c r="D16" s="567">
        <v>-51643.752658362704</v>
      </c>
      <c r="E16" s="567">
        <v>-50091</v>
      </c>
      <c r="F16" s="568">
        <v>3.0998635650370421E-2</v>
      </c>
      <c r="H16" s="573" t="s">
        <v>176</v>
      </c>
      <c r="I16" s="374"/>
      <c r="J16" s="567">
        <v>13554</v>
      </c>
      <c r="K16" s="567">
        <v>14557</v>
      </c>
      <c r="L16" s="568">
        <v>-6.8901559387236411E-2</v>
      </c>
    </row>
    <row r="17" spans="1:12" ht="18" customHeight="1" x14ac:dyDescent="0.25">
      <c r="B17" s="375" t="s">
        <v>189</v>
      </c>
      <c r="C17" s="376"/>
      <c r="D17" s="422">
        <v>62183.267999082163</v>
      </c>
      <c r="E17" s="422">
        <v>59460</v>
      </c>
      <c r="F17" s="494">
        <v>4.5799999984563744E-2</v>
      </c>
      <c r="H17" s="497" t="s">
        <v>177</v>
      </c>
      <c r="I17" s="374"/>
      <c r="J17" s="488">
        <v>143995</v>
      </c>
      <c r="K17" s="488">
        <v>140609</v>
      </c>
      <c r="L17" s="496">
        <v>2.4080962100576864E-2</v>
      </c>
    </row>
    <row r="18" spans="1:12" ht="20.100000000000001" customHeight="1" x14ac:dyDescent="0.25">
      <c r="B18" s="566" t="s">
        <v>190</v>
      </c>
      <c r="C18" s="374"/>
      <c r="D18" s="567">
        <v>1471.696607020898</v>
      </c>
      <c r="E18" s="567">
        <v>1278</v>
      </c>
      <c r="F18" s="568">
        <v>0.15156229031369173</v>
      </c>
      <c r="H18" s="577" t="s">
        <v>124</v>
      </c>
      <c r="I18" s="374"/>
      <c r="J18" s="567"/>
      <c r="K18" s="567"/>
      <c r="L18" s="568"/>
    </row>
    <row r="19" spans="1:12" ht="20.100000000000001" customHeight="1" x14ac:dyDescent="0.25">
      <c r="B19" s="600" t="s">
        <v>191</v>
      </c>
      <c r="C19" s="371"/>
      <c r="D19" s="421">
        <v>7493.5402099737648</v>
      </c>
      <c r="E19" s="421">
        <v>7623</v>
      </c>
      <c r="F19" s="493">
        <v>-1.6982787619865602E-2</v>
      </c>
      <c r="H19" s="485" t="s">
        <v>120</v>
      </c>
      <c r="I19" s="374"/>
      <c r="J19" s="423">
        <v>6022</v>
      </c>
      <c r="K19" s="423">
        <v>5583</v>
      </c>
      <c r="L19" s="495">
        <v>7.8631560093139985E-2</v>
      </c>
    </row>
    <row r="20" spans="1:12" ht="20.100000000000001" customHeight="1" x14ac:dyDescent="0.25">
      <c r="B20" s="566" t="s">
        <v>160</v>
      </c>
      <c r="C20" s="374"/>
      <c r="D20" s="567">
        <v>102174.48546525955</v>
      </c>
      <c r="E20" s="567">
        <v>103971</v>
      </c>
      <c r="F20" s="568">
        <v>-1.7278996400346691E-2</v>
      </c>
      <c r="H20" s="573" t="s">
        <v>178</v>
      </c>
      <c r="I20" s="374"/>
      <c r="J20" s="567">
        <v>121550</v>
      </c>
      <c r="K20" s="567">
        <v>116874</v>
      </c>
      <c r="L20" s="568">
        <v>4.0008898471858512E-2</v>
      </c>
    </row>
    <row r="21" spans="1:12" ht="20.100000000000001" customHeight="1" x14ac:dyDescent="0.25">
      <c r="B21" s="377" t="s">
        <v>192</v>
      </c>
      <c r="C21" s="376"/>
      <c r="D21" s="423">
        <v>17880.296243407101</v>
      </c>
      <c r="E21" s="423">
        <v>18294</v>
      </c>
      <c r="F21" s="495">
        <v>-2.2614177139657743E-2</v>
      </c>
      <c r="H21" s="578" t="s">
        <v>179</v>
      </c>
      <c r="I21" s="374"/>
      <c r="J21" s="488">
        <v>127572</v>
      </c>
      <c r="K21" s="488">
        <v>122457</v>
      </c>
      <c r="L21" s="496">
        <v>4.1769764080452632E-2</v>
      </c>
    </row>
    <row r="22" spans="1:12" ht="20.100000000000001" customHeight="1" thickBot="1" x14ac:dyDescent="0.3">
      <c r="B22" s="570" t="s">
        <v>193</v>
      </c>
      <c r="C22" s="371"/>
      <c r="D22" s="571">
        <v>271566.9764456441</v>
      </c>
      <c r="E22" s="571">
        <v>263066</v>
      </c>
      <c r="F22" s="572">
        <v>3.2314994889663051E-2</v>
      </c>
      <c r="H22" s="570" t="s">
        <v>180</v>
      </c>
      <c r="I22" s="371"/>
      <c r="J22" s="571">
        <v>271566.9766630822</v>
      </c>
      <c r="K22" s="571">
        <v>263066</v>
      </c>
      <c r="L22" s="572">
        <v>3.2314995716216544E-2</v>
      </c>
    </row>
    <row r="23" spans="1:12" ht="20.100000000000001" customHeight="1" x14ac:dyDescent="0.2"/>
    <row r="24" spans="1:12" s="489" customFormat="1" ht="25.5" customHeight="1" x14ac:dyDescent="0.25">
      <c r="A24" s="443"/>
      <c r="C24" s="490"/>
      <c r="D24" s="491"/>
      <c r="E24" s="491"/>
      <c r="F24" s="491"/>
      <c r="G24" s="417"/>
      <c r="H24" s="492"/>
      <c r="I24" s="371"/>
      <c r="J24" s="486"/>
      <c r="K24" s="486"/>
      <c r="L24" s="487"/>
    </row>
    <row r="25" spans="1:12" ht="20.100000000000001" customHeight="1" x14ac:dyDescent="0.2">
      <c r="B25" s="382"/>
      <c r="C25" s="383"/>
      <c r="D25" s="645" t="s">
        <v>228</v>
      </c>
      <c r="E25" s="645"/>
      <c r="F25" s="645"/>
      <c r="G25" s="384"/>
      <c r="H25" s="385"/>
      <c r="I25" s="386"/>
      <c r="J25" s="223"/>
    </row>
    <row r="26" spans="1:12" ht="35.1" customHeight="1" x14ac:dyDescent="0.25">
      <c r="B26" s="366" t="s">
        <v>94</v>
      </c>
      <c r="C26" s="367"/>
      <c r="D26" s="450" t="s">
        <v>138</v>
      </c>
      <c r="E26" s="387" t="s">
        <v>139</v>
      </c>
      <c r="F26" s="387" t="s">
        <v>67</v>
      </c>
      <c r="G26" s="388"/>
      <c r="H26" s="646" t="s">
        <v>53</v>
      </c>
      <c r="I26" s="646"/>
      <c r="J26" s="646"/>
      <c r="K26" s="646"/>
      <c r="L26" s="646"/>
    </row>
    <row r="27" spans="1:12" ht="20.100000000000001" customHeight="1" x14ac:dyDescent="0.2">
      <c r="B27" s="579" t="s">
        <v>52</v>
      </c>
      <c r="C27" s="383"/>
      <c r="D27" s="390"/>
      <c r="E27" s="391"/>
      <c r="F27" s="392"/>
      <c r="G27" s="392"/>
      <c r="H27" s="393"/>
      <c r="I27" s="394"/>
    </row>
    <row r="28" spans="1:12" ht="20.100000000000001" customHeight="1" x14ac:dyDescent="0.25">
      <c r="B28" s="580" t="s">
        <v>48</v>
      </c>
      <c r="C28" s="383"/>
      <c r="D28" s="581">
        <v>0.53465830349399701</v>
      </c>
      <c r="E28" s="581">
        <v>9.5137841937784073E-2</v>
      </c>
      <c r="F28" s="581">
        <v>7.4745738899875125E-2</v>
      </c>
      <c r="G28" s="392"/>
      <c r="H28" s="393"/>
      <c r="I28" s="395"/>
    </row>
    <row r="29" spans="1:12" ht="20.100000000000001" customHeight="1" x14ac:dyDescent="0.25">
      <c r="B29" s="396" t="s">
        <v>42</v>
      </c>
      <c r="C29" s="383"/>
      <c r="D29" s="397">
        <v>0.27867988282105227</v>
      </c>
      <c r="E29" s="397">
        <v>0.14586768099338432</v>
      </c>
      <c r="F29" s="397">
        <v>2.5964625062180686E-2</v>
      </c>
      <c r="G29" s="392"/>
      <c r="H29" s="393"/>
      <c r="I29" s="395"/>
    </row>
    <row r="30" spans="1:12" ht="20.100000000000001" customHeight="1" x14ac:dyDescent="0.25">
      <c r="B30" s="580" t="s">
        <v>49</v>
      </c>
      <c r="C30" s="383"/>
      <c r="D30" s="581">
        <v>1.7381416101886916E-2</v>
      </c>
      <c r="E30" s="581">
        <v>0</v>
      </c>
      <c r="F30" s="581">
        <v>5.9011633606289866E-2</v>
      </c>
      <c r="G30" s="392"/>
      <c r="H30" s="393"/>
      <c r="I30" s="395"/>
    </row>
    <row r="31" spans="1:12" ht="20.100000000000001" customHeight="1" x14ac:dyDescent="0.25">
      <c r="B31" s="396" t="s">
        <v>50</v>
      </c>
      <c r="C31" s="383"/>
      <c r="D31" s="397">
        <v>0.14708436899616295</v>
      </c>
      <c r="E31" s="397">
        <v>0.55645737065320833</v>
      </c>
      <c r="F31" s="397">
        <v>8.7491584796170738E-2</v>
      </c>
      <c r="G31" s="392"/>
      <c r="H31" s="393"/>
      <c r="I31" s="395"/>
    </row>
    <row r="32" spans="1:12" ht="20.100000000000001" customHeight="1" x14ac:dyDescent="0.25">
      <c r="B32" s="580" t="s">
        <v>47</v>
      </c>
      <c r="C32" s="383"/>
      <c r="D32" s="581">
        <v>1.6608928875495952E-2</v>
      </c>
      <c r="E32" s="581">
        <v>0</v>
      </c>
      <c r="F32" s="581">
        <v>6.5638386554621841E-2</v>
      </c>
      <c r="G32" s="392"/>
      <c r="H32" s="393"/>
      <c r="I32" s="395"/>
    </row>
    <row r="33" spans="1:11" ht="20.100000000000001" customHeight="1" x14ac:dyDescent="0.25">
      <c r="B33" s="396" t="s">
        <v>51</v>
      </c>
      <c r="C33" s="383"/>
      <c r="D33" s="397">
        <v>5.5870997114049799E-3</v>
      </c>
      <c r="E33" s="397">
        <v>0</v>
      </c>
      <c r="F33" s="397">
        <v>0.41021739130434781</v>
      </c>
      <c r="G33" s="392"/>
      <c r="H33" s="393"/>
      <c r="I33" s="395"/>
    </row>
    <row r="34" spans="1:11" ht="20.100000000000001" customHeight="1" thickBot="1" x14ac:dyDescent="0.3">
      <c r="B34" s="378" t="s">
        <v>68</v>
      </c>
      <c r="C34" s="383"/>
      <c r="D34" s="398">
        <v>1</v>
      </c>
      <c r="E34" s="399">
        <v>0.15186064016183665</v>
      </c>
      <c r="F34" s="399">
        <v>6.4475707686573472E-2</v>
      </c>
      <c r="G34" s="392"/>
      <c r="H34" s="393"/>
      <c r="I34" s="400"/>
    </row>
    <row r="35" spans="1:11" ht="18" customHeight="1" x14ac:dyDescent="0.2">
      <c r="B35" s="401" t="s">
        <v>216</v>
      </c>
      <c r="C35" s="393"/>
      <c r="D35" s="392"/>
      <c r="E35" s="392"/>
      <c r="F35" s="392"/>
      <c r="G35" s="392"/>
      <c r="H35" s="393"/>
      <c r="I35" s="400"/>
    </row>
    <row r="36" spans="1:11" ht="18" customHeight="1" x14ac:dyDescent="0.2">
      <c r="B36" s="401" t="s">
        <v>140</v>
      </c>
      <c r="C36" s="393"/>
      <c r="D36" s="392"/>
      <c r="E36" s="392"/>
      <c r="F36" s="392"/>
      <c r="G36" s="392"/>
      <c r="H36" s="393"/>
      <c r="I36" s="400"/>
    </row>
    <row r="37" spans="1:11" ht="11.1" customHeight="1" x14ac:dyDescent="0.2">
      <c r="B37" s="400"/>
      <c r="C37" s="393"/>
      <c r="D37" s="402"/>
      <c r="E37" s="402"/>
      <c r="F37" s="402"/>
      <c r="G37" s="403"/>
      <c r="H37" s="404"/>
      <c r="I37" s="405"/>
    </row>
    <row r="38" spans="1:11" ht="11.1" customHeight="1" x14ac:dyDescent="0.2">
      <c r="D38" s="363"/>
      <c r="G38" s="381"/>
      <c r="I38" s="222"/>
    </row>
    <row r="39" spans="1:11" ht="35.1" customHeight="1" x14ac:dyDescent="0.2">
      <c r="B39" s="366" t="s">
        <v>155</v>
      </c>
      <c r="C39" s="406"/>
      <c r="D39" s="451" t="s">
        <v>222</v>
      </c>
      <c r="E39" s="451" t="s">
        <v>218</v>
      </c>
      <c r="F39" s="451" t="s">
        <v>54</v>
      </c>
      <c r="G39" s="381"/>
      <c r="I39" s="222"/>
    </row>
    <row r="40" spans="1:11" ht="20.25" customHeight="1" x14ac:dyDescent="0.25">
      <c r="B40" s="580" t="s">
        <v>141</v>
      </c>
      <c r="C40" s="407"/>
      <c r="D40" s="582">
        <v>35243.093475892791</v>
      </c>
      <c r="E40" s="582">
        <v>42194.34633648672</v>
      </c>
      <c r="F40" s="583">
        <v>-0.16474370298712204</v>
      </c>
      <c r="G40" s="381"/>
      <c r="I40" s="222"/>
    </row>
    <row r="41" spans="1:11" ht="32.25" customHeight="1" x14ac:dyDescent="0.25">
      <c r="B41" s="396" t="s">
        <v>142</v>
      </c>
      <c r="C41" s="396"/>
      <c r="D41" s="452">
        <v>0.90717647425286163</v>
      </c>
      <c r="E41" s="452">
        <v>1.1298469399082982</v>
      </c>
      <c r="F41" s="408"/>
      <c r="G41" s="381"/>
      <c r="I41" s="222"/>
    </row>
    <row r="42" spans="1:11" ht="35.25" customHeight="1" x14ac:dyDescent="0.25">
      <c r="B42" s="580" t="s">
        <v>143</v>
      </c>
      <c r="C42" s="407"/>
      <c r="D42" s="584">
        <v>7.385813203283667</v>
      </c>
      <c r="E42" s="584">
        <v>5.4554582241674288</v>
      </c>
      <c r="F42" s="585"/>
      <c r="G42" s="381"/>
      <c r="I42" s="222"/>
    </row>
    <row r="43" spans="1:11" s="330" customFormat="1" ht="20.25" customHeight="1" thickBot="1" x14ac:dyDescent="0.3">
      <c r="A43" s="329"/>
      <c r="B43" s="379" t="s">
        <v>144</v>
      </c>
      <c r="C43" s="379"/>
      <c r="D43" s="456">
        <v>0.40674135277226947</v>
      </c>
      <c r="E43" s="456">
        <v>0.42689315966566349</v>
      </c>
      <c r="F43" s="379"/>
      <c r="G43" s="409"/>
      <c r="H43" s="410"/>
      <c r="K43" s="329"/>
    </row>
    <row r="44" spans="1:11" ht="18" customHeight="1" x14ac:dyDescent="0.2">
      <c r="B44" s="401" t="s">
        <v>145</v>
      </c>
      <c r="C44" s="407"/>
      <c r="D44" s="411"/>
      <c r="E44" s="411"/>
      <c r="F44" s="407"/>
      <c r="G44" s="381"/>
      <c r="I44" s="222"/>
    </row>
    <row r="45" spans="1:11" ht="18" customHeight="1" x14ac:dyDescent="0.2">
      <c r="B45" s="401" t="s">
        <v>146</v>
      </c>
      <c r="D45" s="363"/>
      <c r="G45" s="381"/>
      <c r="I45" s="222"/>
    </row>
    <row r="46" spans="1:11" ht="18" customHeight="1" x14ac:dyDescent="0.2">
      <c r="B46" s="401" t="s">
        <v>147</v>
      </c>
      <c r="D46" s="363"/>
      <c r="G46" s="381"/>
      <c r="I46" s="222"/>
    </row>
    <row r="47" spans="1:11" x14ac:dyDescent="0.2">
      <c r="B47" s="400"/>
      <c r="D47" s="363"/>
      <c r="G47" s="381"/>
      <c r="I47" s="222"/>
    </row>
    <row r="48" spans="1:11" x14ac:dyDescent="0.2">
      <c r="F48" s="412"/>
      <c r="G48" s="413"/>
    </row>
    <row r="49" spans="4:7" x14ac:dyDescent="0.2">
      <c r="D49" s="414"/>
      <c r="E49" s="414"/>
      <c r="G49" s="415"/>
    </row>
    <row r="50" spans="4:7" x14ac:dyDescent="0.2">
      <c r="E50" s="414"/>
      <c r="G50" s="416"/>
    </row>
    <row r="51" spans="4:7" x14ac:dyDescent="0.2">
      <c r="G51" s="417"/>
    </row>
    <row r="52" spans="4:7" x14ac:dyDescent="0.2">
      <c r="E52" s="418"/>
      <c r="G52" s="415"/>
    </row>
    <row r="57" spans="4:7" x14ac:dyDescent="0.2">
      <c r="D57" s="419"/>
    </row>
  </sheetData>
  <mergeCells count="7">
    <mergeCell ref="P7:R7"/>
    <mergeCell ref="D25:F25"/>
    <mergeCell ref="H26:L26"/>
    <mergeCell ref="B2:L2"/>
    <mergeCell ref="B3:L3"/>
    <mergeCell ref="B4:L4"/>
    <mergeCell ref="B8:B9"/>
  </mergeCells>
  <pageMargins left="0.18" right="0.3" top="0.78740157480314965" bottom="0.23622047244094491" header="0" footer="0"/>
  <pageSetup scale="68" orientation="portrait" horizontalDpi="300" verticalDpi="300"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Word.Picture.8" shapeId="30721" r:id="rId5">
          <objectPr defaultSize="0" autoPict="0" r:id="rId6">
            <anchor moveWithCells="1" sizeWithCells="1">
              <from>
                <xdr:col>7</xdr:col>
                <xdr:colOff>0</xdr:colOff>
                <xdr:row>32</xdr:row>
                <xdr:rowOff>0</xdr:rowOff>
              </from>
              <to>
                <xdr:col>7</xdr:col>
                <xdr:colOff>0</xdr:colOff>
                <xdr:row>32</xdr:row>
                <xdr:rowOff>0</xdr:rowOff>
              </to>
            </anchor>
          </objectPr>
        </oleObject>
      </mc:Choice>
      <mc:Fallback>
        <oleObject progId="Word.Picture.8" shapeId="30721" r:id="rId5"/>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37"/>
  <sheetViews>
    <sheetView showGridLines="0" view="pageBreakPreview" zoomScale="110" zoomScaleNormal="100" zoomScaleSheetLayoutView="110" workbookViewId="0">
      <selection activeCell="C7" sqref="C7"/>
    </sheetView>
  </sheetViews>
  <sheetFormatPr baseColWidth="10" defaultColWidth="9.85546875" defaultRowHeight="11.25" x14ac:dyDescent="0.2"/>
  <cols>
    <col min="1" max="1" width="42.7109375" style="1" customWidth="1"/>
    <col min="2" max="2" width="1.7109375" style="33" customWidth="1"/>
    <col min="3" max="5" width="7.7109375" style="32" customWidth="1"/>
    <col min="6" max="6" width="7.7109375" style="33" customWidth="1"/>
    <col min="7" max="7" width="7.7109375" style="32" customWidth="1"/>
    <col min="8" max="8" width="7.7109375" style="32" hidden="1" customWidth="1"/>
    <col min="9" max="9" width="2.7109375" style="32" customWidth="1"/>
    <col min="10" max="11" width="7.7109375" style="32" customWidth="1"/>
    <col min="12" max="12" width="7.5703125" style="32" customWidth="1"/>
    <col min="13" max="14" width="7.7109375" style="32" customWidth="1"/>
    <col min="15" max="15" width="7.7109375" style="32" hidden="1" customWidth="1"/>
    <col min="16" max="16" width="11.7109375" style="32" customWidth="1"/>
    <col min="17" max="17" width="9.85546875" style="32"/>
    <col min="18" max="18" width="10.85546875" style="32" bestFit="1" customWidth="1"/>
    <col min="19" max="19" width="10" style="32" bestFit="1" customWidth="1"/>
    <col min="20" max="16384" width="9.85546875" style="32"/>
  </cols>
  <sheetData>
    <row r="1" spans="1:27" s="38" customFormat="1" ht="11.1" customHeight="1" x14ac:dyDescent="0.2">
      <c r="A1" s="640" t="s">
        <v>41</v>
      </c>
      <c r="B1" s="640"/>
      <c r="C1" s="640"/>
      <c r="D1" s="640"/>
      <c r="E1" s="640"/>
      <c r="F1" s="640"/>
      <c r="G1" s="640"/>
      <c r="H1" s="640"/>
      <c r="I1" s="640"/>
      <c r="J1" s="640"/>
      <c r="K1" s="640"/>
      <c r="L1" s="640"/>
      <c r="M1" s="640"/>
      <c r="N1" s="640"/>
      <c r="O1" s="179"/>
      <c r="P1" s="47"/>
    </row>
    <row r="2" spans="1:27" s="38" customFormat="1" ht="11.1" customHeight="1" x14ac:dyDescent="0.2">
      <c r="A2" s="650" t="s">
        <v>8</v>
      </c>
      <c r="B2" s="650"/>
      <c r="C2" s="650"/>
      <c r="D2" s="650"/>
      <c r="E2" s="650"/>
      <c r="F2" s="650"/>
      <c r="G2" s="650"/>
      <c r="H2" s="650"/>
      <c r="I2" s="650"/>
      <c r="J2" s="650"/>
      <c r="K2" s="650"/>
      <c r="L2" s="650"/>
      <c r="M2" s="650"/>
      <c r="N2" s="650"/>
      <c r="O2" s="180"/>
      <c r="P2" s="39"/>
    </row>
    <row r="3" spans="1:27" s="38" customFormat="1" ht="11.1" customHeight="1" x14ac:dyDescent="0.2">
      <c r="A3" s="652" t="s">
        <v>9</v>
      </c>
      <c r="B3" s="652"/>
      <c r="C3" s="652"/>
      <c r="D3" s="652"/>
      <c r="E3" s="652"/>
      <c r="F3" s="652"/>
      <c r="G3" s="652"/>
      <c r="H3" s="652"/>
      <c r="I3" s="652"/>
      <c r="J3" s="652"/>
      <c r="K3" s="652"/>
      <c r="L3" s="652"/>
      <c r="M3" s="652"/>
      <c r="N3" s="652"/>
      <c r="O3" s="652"/>
      <c r="P3" s="40"/>
    </row>
    <row r="4" spans="1:27" s="38" customFormat="1" ht="11.1" customHeight="1" x14ac:dyDescent="0.2">
      <c r="A4" s="124"/>
      <c r="B4" s="42"/>
      <c r="C4" s="41"/>
      <c r="D4" s="41"/>
      <c r="E4" s="41"/>
      <c r="F4" s="42"/>
      <c r="G4" s="41"/>
      <c r="H4" s="41"/>
      <c r="I4" s="42"/>
      <c r="J4" s="43"/>
      <c r="K4" s="43"/>
      <c r="L4" s="31"/>
    </row>
    <row r="5" spans="1:27" s="38" customFormat="1" ht="15" customHeight="1" x14ac:dyDescent="0.2">
      <c r="A5" s="124"/>
      <c r="B5" s="42"/>
      <c r="C5" s="654" t="e">
        <f>+#REF!</f>
        <v>#REF!</v>
      </c>
      <c r="D5" s="654"/>
      <c r="E5" s="654"/>
      <c r="F5" s="654"/>
      <c r="G5" s="654"/>
      <c r="H5" s="181"/>
      <c r="I5" s="42"/>
      <c r="J5" s="654" t="e">
        <f>+#REF!</f>
        <v>#REF!</v>
      </c>
      <c r="K5" s="654"/>
      <c r="L5" s="654"/>
      <c r="M5" s="654"/>
      <c r="N5" s="654"/>
      <c r="O5" s="181"/>
    </row>
    <row r="6" spans="1:27" s="95" customFormat="1" ht="15" customHeight="1" x14ac:dyDescent="0.2">
      <c r="A6" s="125"/>
      <c r="B6" s="94"/>
      <c r="C6" s="101" t="e">
        <f>+#REF!</f>
        <v>#REF!</v>
      </c>
      <c r="D6" s="46" t="s">
        <v>3</v>
      </c>
      <c r="E6" s="101" t="e">
        <f>+#REF!</f>
        <v>#REF!</v>
      </c>
      <c r="F6" s="46" t="s">
        <v>3</v>
      </c>
      <c r="G6" s="97" t="s">
        <v>16</v>
      </c>
      <c r="H6" s="46" t="s">
        <v>32</v>
      </c>
      <c r="I6" s="45"/>
      <c r="J6" s="101" t="e">
        <f>+C6</f>
        <v>#REF!</v>
      </c>
      <c r="K6" s="46" t="s">
        <v>3</v>
      </c>
      <c r="L6" s="101" t="e">
        <f>+E6</f>
        <v>#REF!</v>
      </c>
      <c r="M6" s="46" t="s">
        <v>3</v>
      </c>
      <c r="N6" s="97" t="s">
        <v>16</v>
      </c>
      <c r="O6" s="46" t="s">
        <v>32</v>
      </c>
      <c r="Q6" s="96"/>
      <c r="R6" s="96"/>
    </row>
    <row r="7" spans="1:27" s="38" customFormat="1" ht="12.95" customHeight="1" x14ac:dyDescent="0.2">
      <c r="A7" s="13" t="s">
        <v>0</v>
      </c>
      <c r="B7" s="49"/>
      <c r="C7" s="159" t="e">
        <v>#REF!</v>
      </c>
      <c r="D7" s="14" t="e">
        <v>#REF!</v>
      </c>
      <c r="E7" s="159" t="e">
        <v>#REF!</v>
      </c>
      <c r="F7" s="14" t="e">
        <v>#REF!</v>
      </c>
      <c r="G7" s="14" t="e">
        <v>#REF!</v>
      </c>
      <c r="H7" s="14" t="e">
        <v>#REF!</v>
      </c>
      <c r="I7" s="35"/>
      <c r="J7" s="159" t="e">
        <v>#REF!</v>
      </c>
      <c r="K7" s="14" t="e">
        <v>#REF!</v>
      </c>
      <c r="L7" s="159" t="e">
        <v>#REF!</v>
      </c>
      <c r="M7" s="14" t="e">
        <v>#REF!</v>
      </c>
      <c r="N7" s="14" t="e">
        <v>#REF!</v>
      </c>
      <c r="O7" s="14" t="e">
        <v>#REF!</v>
      </c>
      <c r="P7" s="185" t="e">
        <f>+C7-#REF!</f>
        <v>#REF!</v>
      </c>
      <c r="Q7" s="185" t="e">
        <v>#REF!</v>
      </c>
      <c r="R7" s="185" t="e">
        <v>#REF!</v>
      </c>
      <c r="S7" s="185" t="e">
        <v>#REF!</v>
      </c>
      <c r="T7" s="185" t="e">
        <v>#REF!</v>
      </c>
      <c r="U7" s="185" t="e">
        <v>#REF!</v>
      </c>
      <c r="V7" s="185" t="e">
        <v>#REF!</v>
      </c>
      <c r="W7" s="185" t="e">
        <v>#REF!</v>
      </c>
      <c r="X7" s="185" t="e">
        <v>#REF!</v>
      </c>
      <c r="Y7" s="185" t="e">
        <v>#REF!</v>
      </c>
      <c r="Z7" s="185" t="e">
        <v>#REF!</v>
      </c>
      <c r="AA7" s="185" t="e">
        <v>#REF!</v>
      </c>
    </row>
    <row r="8" spans="1:27" s="38" customFormat="1" ht="12.95" customHeight="1" x14ac:dyDescent="0.2">
      <c r="A8" s="126" t="s">
        <v>1</v>
      </c>
      <c r="B8" s="49"/>
      <c r="C8" s="161" t="e">
        <v>#REF!</v>
      </c>
      <c r="D8" s="27" t="e">
        <v>#REF!</v>
      </c>
      <c r="E8" s="161" t="e">
        <v>#REF!</v>
      </c>
      <c r="F8" s="27" t="e">
        <v>#REF!</v>
      </c>
      <c r="G8" s="27" t="e">
        <v>#REF!</v>
      </c>
      <c r="H8" s="15"/>
      <c r="I8" s="35"/>
      <c r="J8" s="161" t="e">
        <v>#REF!</v>
      </c>
      <c r="K8" s="27" t="e">
        <v>#REF!</v>
      </c>
      <c r="L8" s="161" t="e">
        <v>#REF!</v>
      </c>
      <c r="M8" s="27" t="e">
        <v>#REF!</v>
      </c>
      <c r="N8" s="27" t="e">
        <v>#REF!</v>
      </c>
      <c r="O8" s="15"/>
      <c r="P8" s="185" t="e">
        <v>#REF!</v>
      </c>
      <c r="Q8" s="185" t="e">
        <v>#REF!</v>
      </c>
      <c r="R8" s="185" t="e">
        <v>#REF!</v>
      </c>
      <c r="S8" s="185" t="e">
        <v>#REF!</v>
      </c>
      <c r="T8" s="185" t="e">
        <v>#REF!</v>
      </c>
      <c r="U8" s="185" t="e">
        <v>#REF!</v>
      </c>
      <c r="V8" s="185" t="e">
        <v>#REF!</v>
      </c>
      <c r="W8" s="185" t="e">
        <v>#REF!</v>
      </c>
      <c r="X8" s="185" t="e">
        <v>#REF!</v>
      </c>
      <c r="Y8" s="185" t="e">
        <v>#REF!</v>
      </c>
      <c r="Z8" s="185" t="e">
        <v>#REF!</v>
      </c>
      <c r="AA8" s="185" t="e">
        <v>#REF!</v>
      </c>
    </row>
    <row r="9" spans="1:27" s="38" customFormat="1" ht="12.95" customHeight="1" x14ac:dyDescent="0.2">
      <c r="A9" s="127" t="s">
        <v>2</v>
      </c>
      <c r="B9" s="49"/>
      <c r="C9" s="162" t="e">
        <v>#REF!</v>
      </c>
      <c r="D9" s="28" t="e">
        <v>#REF!</v>
      </c>
      <c r="E9" s="162" t="e">
        <v>#REF!</v>
      </c>
      <c r="F9" s="28" t="e">
        <v>#REF!</v>
      </c>
      <c r="G9" s="28" t="e">
        <v>#REF!</v>
      </c>
      <c r="H9" s="183"/>
      <c r="I9" s="35"/>
      <c r="J9" s="162" t="e">
        <v>#REF!</v>
      </c>
      <c r="K9" s="28" t="e">
        <v>#REF!</v>
      </c>
      <c r="L9" s="162" t="e">
        <v>#REF!</v>
      </c>
      <c r="M9" s="28" t="e">
        <v>#REF!</v>
      </c>
      <c r="N9" s="28" t="e">
        <v>#REF!</v>
      </c>
      <c r="O9" s="183"/>
      <c r="P9" s="185" t="e">
        <v>#REF!</v>
      </c>
      <c r="Q9" s="185" t="e">
        <v>#REF!</v>
      </c>
      <c r="R9" s="185" t="e">
        <v>#REF!</v>
      </c>
      <c r="S9" s="185" t="e">
        <v>#REF!</v>
      </c>
      <c r="T9" s="185" t="e">
        <v>#REF!</v>
      </c>
      <c r="U9" s="185" t="e">
        <v>#REF!</v>
      </c>
      <c r="V9" s="185" t="e">
        <v>#REF!</v>
      </c>
      <c r="W9" s="185" t="e">
        <v>#REF!</v>
      </c>
      <c r="X9" s="185" t="e">
        <v>#REF!</v>
      </c>
      <c r="Y9" s="185" t="e">
        <v>#REF!</v>
      </c>
      <c r="Z9" s="185" t="e">
        <v>#REF!</v>
      </c>
      <c r="AA9" s="185" t="e">
        <v>#REF!</v>
      </c>
    </row>
    <row r="10" spans="1:27" s="38" customFormat="1" ht="12.95" customHeight="1" x14ac:dyDescent="0.2">
      <c r="A10" s="128" t="s">
        <v>6</v>
      </c>
      <c r="B10" s="48"/>
      <c r="C10" s="160" t="e">
        <v>#REF!</v>
      </c>
      <c r="D10" s="16" t="e">
        <v>#REF!</v>
      </c>
      <c r="E10" s="160" t="e">
        <v>#REF!</v>
      </c>
      <c r="F10" s="16" t="e">
        <v>#REF!</v>
      </c>
      <c r="G10" s="16" t="e">
        <v>#REF!</v>
      </c>
      <c r="H10" s="16"/>
      <c r="I10" s="35"/>
      <c r="J10" s="160" t="e">
        <v>#REF!</v>
      </c>
      <c r="K10" s="16" t="e">
        <v>#REF!</v>
      </c>
      <c r="L10" s="160" t="e">
        <v>#REF!</v>
      </c>
      <c r="M10" s="16" t="e">
        <v>#REF!</v>
      </c>
      <c r="N10" s="16" t="e">
        <v>#REF!</v>
      </c>
      <c r="O10" s="16"/>
      <c r="P10" s="185" t="e">
        <v>#REF!</v>
      </c>
      <c r="Q10" s="185" t="e">
        <v>#REF!</v>
      </c>
      <c r="R10" s="185" t="e">
        <v>#REF!</v>
      </c>
      <c r="S10" s="185" t="e">
        <v>#REF!</v>
      </c>
      <c r="T10" s="185" t="e">
        <v>#REF!</v>
      </c>
      <c r="U10" s="185" t="e">
        <v>#REF!</v>
      </c>
      <c r="V10" s="185" t="e">
        <v>#REF!</v>
      </c>
      <c r="W10" s="185" t="e">
        <v>#REF!</v>
      </c>
      <c r="X10" s="185" t="e">
        <v>#REF!</v>
      </c>
      <c r="Y10" s="185" t="e">
        <v>#REF!</v>
      </c>
      <c r="Z10" s="185" t="e">
        <v>#REF!</v>
      </c>
      <c r="AA10" s="185" t="e">
        <v>#REF!</v>
      </c>
    </row>
    <row r="11" spans="1:27" s="38" customFormat="1" ht="12.95" customHeight="1" x14ac:dyDescent="0.2">
      <c r="A11" s="18" t="s">
        <v>7</v>
      </c>
      <c r="B11" s="48"/>
      <c r="C11" s="159" t="e">
        <v>#REF!</v>
      </c>
      <c r="D11" s="14" t="e">
        <v>#REF!</v>
      </c>
      <c r="E11" s="159" t="e">
        <v>#REF!</v>
      </c>
      <c r="F11" s="14" t="e">
        <v>#REF!</v>
      </c>
      <c r="G11" s="14" t="e">
        <v>#REF!</v>
      </c>
      <c r="H11" s="14"/>
      <c r="I11" s="35"/>
      <c r="J11" s="159" t="e">
        <v>#REF!</v>
      </c>
      <c r="K11" s="14" t="e">
        <v>#REF!</v>
      </c>
      <c r="L11" s="159" t="e">
        <v>#REF!</v>
      </c>
      <c r="M11" s="14" t="e">
        <v>#REF!</v>
      </c>
      <c r="N11" s="14" t="e">
        <v>#REF!</v>
      </c>
      <c r="O11" s="14"/>
      <c r="P11" s="185" t="e">
        <v>#REF!</v>
      </c>
      <c r="Q11" s="185" t="e">
        <v>#REF!</v>
      </c>
      <c r="R11" s="185" t="e">
        <v>#REF!</v>
      </c>
      <c r="S11" s="185" t="e">
        <v>#REF!</v>
      </c>
      <c r="T11" s="185" t="e">
        <v>#REF!</v>
      </c>
      <c r="U11" s="185" t="e">
        <v>#REF!</v>
      </c>
      <c r="V11" s="185" t="e">
        <v>#REF!</v>
      </c>
      <c r="W11" s="185" t="e">
        <v>#REF!</v>
      </c>
      <c r="X11" s="185" t="e">
        <v>#REF!</v>
      </c>
      <c r="Y11" s="185" t="e">
        <v>#REF!</v>
      </c>
      <c r="Z11" s="185" t="e">
        <v>#REF!</v>
      </c>
      <c r="AA11" s="185" t="e">
        <v>#REF!</v>
      </c>
    </row>
    <row r="12" spans="1:27" s="38" customFormat="1" ht="12.95" customHeight="1" x14ac:dyDescent="0.2">
      <c r="A12" s="126" t="s">
        <v>18</v>
      </c>
      <c r="B12" s="49"/>
      <c r="C12" s="161" t="e">
        <v>#REF!</v>
      </c>
      <c r="D12" s="27" t="e">
        <v>#REF!</v>
      </c>
      <c r="E12" s="161" t="e">
        <v>#REF!</v>
      </c>
      <c r="F12" s="27" t="e">
        <v>#REF!</v>
      </c>
      <c r="G12" s="27" t="e">
        <v>#REF!</v>
      </c>
      <c r="H12" s="15"/>
      <c r="I12" s="35"/>
      <c r="J12" s="161" t="e">
        <v>#REF!</v>
      </c>
      <c r="K12" s="27" t="e">
        <v>#REF!</v>
      </c>
      <c r="L12" s="161" t="e">
        <v>#REF!</v>
      </c>
      <c r="M12" s="27" t="e">
        <v>#REF!</v>
      </c>
      <c r="N12" s="27" t="e">
        <v>#REF!</v>
      </c>
      <c r="O12" s="15"/>
      <c r="P12" s="185" t="e">
        <v>#REF!</v>
      </c>
      <c r="Q12" s="185" t="e">
        <v>#REF!</v>
      </c>
      <c r="R12" s="185" t="e">
        <v>#REF!</v>
      </c>
      <c r="S12" s="185" t="e">
        <v>#REF!</v>
      </c>
      <c r="T12" s="185" t="e">
        <v>#REF!</v>
      </c>
      <c r="U12" s="185" t="e">
        <v>#REF!</v>
      </c>
      <c r="V12" s="185" t="e">
        <v>#REF!</v>
      </c>
      <c r="W12" s="185" t="e">
        <v>#REF!</v>
      </c>
      <c r="X12" s="185" t="e">
        <v>#REF!</v>
      </c>
      <c r="Y12" s="185" t="e">
        <v>#REF!</v>
      </c>
      <c r="Z12" s="185" t="e">
        <v>#REF!</v>
      </c>
      <c r="AA12" s="185" t="e">
        <v>#REF!</v>
      </c>
    </row>
    <row r="13" spans="1:27" s="50" customFormat="1" ht="12.95" customHeight="1" x14ac:dyDescent="0.2">
      <c r="A13" s="129" t="s">
        <v>10</v>
      </c>
      <c r="B13" s="52"/>
      <c r="C13" s="164" t="e">
        <v>#REF!</v>
      </c>
      <c r="D13" s="28" t="e">
        <v>#REF!</v>
      </c>
      <c r="E13" s="164" t="e">
        <v>#REF!</v>
      </c>
      <c r="F13" s="28" t="e">
        <v>#REF!</v>
      </c>
      <c r="G13" s="28" t="e">
        <v>#REF!</v>
      </c>
      <c r="H13" s="183" t="e">
        <v>#REF!</v>
      </c>
      <c r="I13" s="92"/>
      <c r="J13" s="164" t="e">
        <v>#REF!</v>
      </c>
      <c r="K13" s="28" t="e">
        <v>#REF!</v>
      </c>
      <c r="L13" s="164" t="e">
        <v>#REF!</v>
      </c>
      <c r="M13" s="28" t="e">
        <v>#REF!</v>
      </c>
      <c r="N13" s="28" t="e">
        <v>#REF!</v>
      </c>
      <c r="O13" s="183" t="e">
        <v>#REF!</v>
      </c>
      <c r="P13" s="185" t="e">
        <v>#REF!</v>
      </c>
      <c r="Q13" s="185" t="e">
        <v>#REF!</v>
      </c>
      <c r="R13" s="185" t="e">
        <v>#REF!</v>
      </c>
      <c r="S13" s="185" t="e">
        <v>#REF!</v>
      </c>
      <c r="T13" s="185" t="e">
        <v>#REF!</v>
      </c>
      <c r="U13" s="185" t="e">
        <v>#REF!</v>
      </c>
      <c r="V13" s="185" t="e">
        <v>#REF!</v>
      </c>
      <c r="W13" s="185" t="e">
        <v>#REF!</v>
      </c>
      <c r="X13" s="185" t="e">
        <v>#REF!</v>
      </c>
      <c r="Y13" s="185" t="e">
        <v>#REF!</v>
      </c>
      <c r="Z13" s="185" t="e">
        <v>#REF!</v>
      </c>
      <c r="AA13" s="185" t="e">
        <v>#REF!</v>
      </c>
    </row>
    <row r="14" spans="1:27" s="38" customFormat="1" ht="12.95" customHeight="1" x14ac:dyDescent="0.2">
      <c r="A14" s="130" t="s">
        <v>4</v>
      </c>
      <c r="B14" s="37"/>
      <c r="C14" s="160" t="e">
        <v>#REF!</v>
      </c>
      <c r="D14" s="16" t="e">
        <v>#REF!</v>
      </c>
      <c r="E14" s="160" t="e">
        <v>#REF!</v>
      </c>
      <c r="F14" s="16" t="e">
        <v>#REF!</v>
      </c>
      <c r="G14" s="16" t="e">
        <v>#REF!</v>
      </c>
      <c r="H14" s="16"/>
      <c r="I14" s="92"/>
      <c r="J14" s="160" t="e">
        <v>#REF!</v>
      </c>
      <c r="K14" s="16" t="e">
        <v>#REF!</v>
      </c>
      <c r="L14" s="160" t="e">
        <v>#REF!</v>
      </c>
      <c r="M14" s="16" t="e">
        <v>#REF!</v>
      </c>
      <c r="N14" s="16" t="e">
        <v>#REF!</v>
      </c>
      <c r="O14" s="16"/>
      <c r="P14" s="185" t="e">
        <v>#REF!</v>
      </c>
      <c r="Q14" s="185" t="e">
        <v>#REF!</v>
      </c>
      <c r="R14" s="185" t="e">
        <v>#REF!</v>
      </c>
      <c r="S14" s="185" t="e">
        <v>#REF!</v>
      </c>
      <c r="T14" s="185" t="e">
        <v>#REF!</v>
      </c>
      <c r="U14" s="185" t="e">
        <v>#REF!</v>
      </c>
      <c r="V14" s="185" t="e">
        <v>#REF!</v>
      </c>
      <c r="W14" s="185" t="e">
        <v>#REF!</v>
      </c>
      <c r="X14" s="185" t="e">
        <v>#REF!</v>
      </c>
      <c r="Y14" s="185" t="e">
        <v>#REF!</v>
      </c>
      <c r="Z14" s="185" t="e">
        <v>#REF!</v>
      </c>
      <c r="AA14" s="185" t="e">
        <v>#REF!</v>
      </c>
    </row>
    <row r="15" spans="1:27" s="38" customFormat="1" ht="12.95" customHeight="1" x14ac:dyDescent="0.2">
      <c r="A15" s="131" t="s">
        <v>14</v>
      </c>
      <c r="B15" s="49"/>
      <c r="C15" s="168" t="e">
        <v>#REF!</v>
      </c>
      <c r="D15" s="26" t="e">
        <v>#REF!</v>
      </c>
      <c r="E15" s="168" t="e">
        <v>#REF!</v>
      </c>
      <c r="F15" s="26" t="e">
        <v>#REF!</v>
      </c>
      <c r="G15" s="26" t="e">
        <v>#REF!</v>
      </c>
      <c r="H15" s="184"/>
      <c r="I15" s="92"/>
      <c r="J15" s="168" t="e">
        <v>#REF!</v>
      </c>
      <c r="K15" s="26" t="e">
        <v>#REF!</v>
      </c>
      <c r="L15" s="168" t="e">
        <v>#REF!</v>
      </c>
      <c r="M15" s="26" t="e">
        <v>#REF!</v>
      </c>
      <c r="N15" s="26" t="e">
        <v>#REF!</v>
      </c>
      <c r="O15" s="184"/>
      <c r="P15" s="185" t="e">
        <v>#REF!</v>
      </c>
      <c r="Q15" s="185" t="e">
        <v>#REF!</v>
      </c>
      <c r="R15" s="185" t="e">
        <v>#REF!</v>
      </c>
      <c r="S15" s="185" t="e">
        <v>#REF!</v>
      </c>
      <c r="T15" s="185" t="e">
        <v>#REF!</v>
      </c>
      <c r="U15" s="185" t="e">
        <v>#REF!</v>
      </c>
      <c r="V15" s="185" t="e">
        <v>#REF!</v>
      </c>
      <c r="W15" s="185" t="e">
        <v>#REF!</v>
      </c>
      <c r="X15" s="185" t="e">
        <v>#REF!</v>
      </c>
      <c r="Y15" s="185" t="e">
        <v>#REF!</v>
      </c>
      <c r="Z15" s="185" t="e">
        <v>#REF!</v>
      </c>
      <c r="AA15" s="185" t="e">
        <v>#REF!</v>
      </c>
    </row>
    <row r="16" spans="1:27" s="38" customFormat="1" ht="12.95" customHeight="1" x14ac:dyDescent="0.2">
      <c r="A16" s="132" t="s">
        <v>19</v>
      </c>
      <c r="B16" s="49"/>
      <c r="C16" s="160" t="e">
        <v>#REF!</v>
      </c>
      <c r="D16" s="16" t="e">
        <v>#REF!</v>
      </c>
      <c r="E16" s="160" t="e">
        <v>#REF!</v>
      </c>
      <c r="F16" s="16" t="e">
        <v>#REF!</v>
      </c>
      <c r="G16" s="16" t="e">
        <v>#REF!</v>
      </c>
      <c r="H16" s="16" t="e">
        <v>#REF!</v>
      </c>
      <c r="I16" s="35"/>
      <c r="J16" s="160" t="e">
        <v>#REF!</v>
      </c>
      <c r="K16" s="16" t="e">
        <v>#REF!</v>
      </c>
      <c r="L16" s="160" t="e">
        <v>#REF!</v>
      </c>
      <c r="M16" s="16" t="e">
        <v>#REF!</v>
      </c>
      <c r="N16" s="16" t="e">
        <v>#REF!</v>
      </c>
      <c r="O16" s="16" t="e">
        <v>#REF!</v>
      </c>
      <c r="P16" s="185" t="e">
        <v>#REF!</v>
      </c>
      <c r="Q16" s="185" t="e">
        <v>#REF!</v>
      </c>
      <c r="R16" s="185" t="e">
        <v>#REF!</v>
      </c>
      <c r="S16" s="185" t="e">
        <v>#REF!</v>
      </c>
      <c r="T16" s="185" t="e">
        <v>#REF!</v>
      </c>
      <c r="U16" s="185" t="e">
        <v>#REF!</v>
      </c>
      <c r="V16" s="185" t="e">
        <v>#REF!</v>
      </c>
      <c r="W16" s="185" t="e">
        <v>#REF!</v>
      </c>
      <c r="X16" s="185" t="e">
        <v>#REF!</v>
      </c>
      <c r="Y16" s="185" t="e">
        <v>#REF!</v>
      </c>
      <c r="Z16" s="185" t="e">
        <v>#REF!</v>
      </c>
      <c r="AA16" s="185" t="e">
        <v>#REF!</v>
      </c>
    </row>
    <row r="17" spans="1:27" s="38" customFormat="1" ht="12.95" customHeight="1" thickBot="1" x14ac:dyDescent="0.25">
      <c r="A17" s="133" t="s">
        <v>5</v>
      </c>
      <c r="B17" s="84"/>
      <c r="C17" s="163" t="e">
        <v>#REF!</v>
      </c>
      <c r="D17" s="108" t="e">
        <v>#REF!</v>
      </c>
      <c r="E17" s="163" t="e">
        <v>#REF!</v>
      </c>
      <c r="F17" s="146" t="e">
        <v>#REF!</v>
      </c>
      <c r="G17" s="109" t="e">
        <v>#REF!</v>
      </c>
      <c r="H17" s="109"/>
      <c r="I17" s="87"/>
      <c r="J17" s="163" t="e">
        <v>#REF!</v>
      </c>
      <c r="K17" s="108" t="e">
        <v>#REF!</v>
      </c>
      <c r="L17" s="163" t="e">
        <v>#REF!</v>
      </c>
      <c r="M17" s="146" t="e">
        <v>#REF!</v>
      </c>
      <c r="N17" s="109" t="e">
        <v>#REF!</v>
      </c>
      <c r="O17" s="109"/>
      <c r="P17" s="185" t="e">
        <v>#REF!</v>
      </c>
      <c r="Q17" s="185" t="e">
        <v>#REF!</v>
      </c>
      <c r="R17" s="185" t="e">
        <v>#REF!</v>
      </c>
      <c r="S17" s="185" t="e">
        <v>#REF!</v>
      </c>
      <c r="T17" s="185" t="e">
        <v>#REF!</v>
      </c>
      <c r="U17" s="185" t="e">
        <v>#REF!</v>
      </c>
      <c r="V17" s="185" t="e">
        <v>#REF!</v>
      </c>
      <c r="W17" s="185" t="e">
        <v>#REF!</v>
      </c>
      <c r="X17" s="185" t="e">
        <v>#REF!</v>
      </c>
      <c r="Y17" s="185" t="e">
        <v>#REF!</v>
      </c>
      <c r="Z17" s="185" t="e">
        <v>#REF!</v>
      </c>
      <c r="AA17" s="185" t="e">
        <v>#REF!</v>
      </c>
    </row>
    <row r="18" spans="1:27" s="38" customFormat="1" ht="11.1" customHeight="1" x14ac:dyDescent="0.2">
      <c r="A18" s="134"/>
      <c r="B18" s="49"/>
      <c r="C18" s="110"/>
      <c r="D18" s="23"/>
      <c r="E18" s="110"/>
      <c r="F18" s="24"/>
      <c r="G18" s="111"/>
      <c r="H18" s="111"/>
      <c r="I18" s="49"/>
      <c r="J18" s="102"/>
      <c r="K18" s="82"/>
      <c r="L18" s="102"/>
      <c r="M18" s="103"/>
      <c r="N18" s="104"/>
      <c r="O18" s="104"/>
      <c r="P18" s="185" t="e">
        <v>#REF!</v>
      </c>
      <c r="Q18" s="185" t="e">
        <v>#REF!</v>
      </c>
      <c r="R18" s="185" t="e">
        <v>#REF!</v>
      </c>
      <c r="S18" s="185" t="e">
        <v>#REF!</v>
      </c>
      <c r="T18" s="185" t="e">
        <v>#REF!</v>
      </c>
      <c r="U18" s="185" t="e">
        <v>#REF!</v>
      </c>
      <c r="V18" s="185" t="e">
        <v>#REF!</v>
      </c>
      <c r="W18" s="185" t="e">
        <v>#REF!</v>
      </c>
      <c r="X18" s="185" t="e">
        <v>#REF!</v>
      </c>
      <c r="Y18" s="185" t="e">
        <v>#REF!</v>
      </c>
      <c r="Z18" s="185" t="e">
        <v>#REF!</v>
      </c>
      <c r="AA18" s="185" t="e">
        <v>#REF!</v>
      </c>
    </row>
    <row r="19" spans="1:27" s="38" customFormat="1" ht="15" customHeight="1" x14ac:dyDescent="0.2">
      <c r="A19" s="98" t="s">
        <v>12</v>
      </c>
      <c r="B19" s="30"/>
      <c r="C19" s="100"/>
      <c r="D19" s="100"/>
      <c r="E19" s="100"/>
      <c r="F19" s="83"/>
      <c r="G19" s="83"/>
      <c r="H19" s="83"/>
      <c r="I19" s="53"/>
      <c r="J19" s="105"/>
      <c r="K19" s="105"/>
      <c r="L19" s="106"/>
      <c r="M19" s="107"/>
      <c r="N19" s="107"/>
      <c r="O19" s="107"/>
      <c r="P19" s="185" t="e">
        <v>#REF!</v>
      </c>
      <c r="Q19" s="185" t="e">
        <v>#REF!</v>
      </c>
      <c r="R19" s="185" t="e">
        <v>#REF!</v>
      </c>
      <c r="S19" s="185" t="e">
        <v>#REF!</v>
      </c>
      <c r="T19" s="185" t="e">
        <v>#REF!</v>
      </c>
      <c r="U19" s="185" t="e">
        <v>#REF!</v>
      </c>
      <c r="V19" s="185" t="e">
        <v>#REF!</v>
      </c>
      <c r="W19" s="185" t="e">
        <v>#REF!</v>
      </c>
      <c r="X19" s="185" t="e">
        <v>#REF!</v>
      </c>
      <c r="Y19" s="185" t="e">
        <v>#REF!</v>
      </c>
      <c r="Z19" s="185" t="e">
        <v>#REF!</v>
      </c>
      <c r="AA19" s="185" t="e">
        <v>#REF!</v>
      </c>
    </row>
    <row r="20" spans="1:27" s="38" customFormat="1" ht="12.95" customHeight="1" x14ac:dyDescent="0.2">
      <c r="A20" s="145" t="s">
        <v>13</v>
      </c>
      <c r="B20" s="88"/>
      <c r="C20" s="175" t="e">
        <v>#REF!</v>
      </c>
      <c r="D20" s="176"/>
      <c r="E20" s="175" t="e">
        <v>#REF!</v>
      </c>
      <c r="F20" s="177"/>
      <c r="G20" s="178" t="e">
        <v>#REF!</v>
      </c>
      <c r="H20" s="178"/>
      <c r="I20" s="89"/>
      <c r="J20" s="115" t="e">
        <v>#REF!</v>
      </c>
      <c r="K20" s="139"/>
      <c r="L20" s="115" t="e">
        <v>#REF!</v>
      </c>
      <c r="M20" s="112"/>
      <c r="N20" s="117" t="e">
        <v>#REF!</v>
      </c>
      <c r="O20" s="140"/>
      <c r="P20" s="185" t="e">
        <v>#REF!</v>
      </c>
      <c r="Q20" s="185" t="e">
        <v>#REF!</v>
      </c>
      <c r="R20" s="185" t="e">
        <v>#REF!</v>
      </c>
      <c r="S20" s="185" t="e">
        <v>#REF!</v>
      </c>
      <c r="T20" s="185" t="e">
        <v>#REF!</v>
      </c>
      <c r="U20" s="185" t="e">
        <v>#REF!</v>
      </c>
      <c r="V20" s="185" t="e">
        <v>#REF!</v>
      </c>
      <c r="W20" s="185" t="e">
        <v>#REF!</v>
      </c>
      <c r="X20" s="185" t="e">
        <v>#REF!</v>
      </c>
      <c r="Y20" s="185" t="e">
        <v>#REF!</v>
      </c>
      <c r="Z20" s="185" t="e">
        <v>#REF!</v>
      </c>
      <c r="AA20" s="185" t="e">
        <v>#REF!</v>
      </c>
    </row>
    <row r="21" spans="1:27" s="38" customFormat="1" ht="12.95" customHeight="1" x14ac:dyDescent="0.2">
      <c r="A21" s="135" t="s">
        <v>17</v>
      </c>
      <c r="B21" s="90"/>
      <c r="C21" s="147"/>
      <c r="D21" s="113"/>
      <c r="E21" s="147"/>
      <c r="F21" s="113"/>
      <c r="G21" s="114">
        <v>13.537117903930129</v>
      </c>
      <c r="H21" s="114"/>
      <c r="I21" s="50"/>
      <c r="J21" s="148"/>
      <c r="K21" s="148"/>
      <c r="L21" s="148"/>
      <c r="M21" s="148"/>
      <c r="N21" s="148"/>
      <c r="O21" s="148"/>
      <c r="P21" s="185" t="e">
        <v>#REF!</v>
      </c>
      <c r="Q21" s="185" t="e">
        <v>#REF!</v>
      </c>
      <c r="R21" s="185" t="e">
        <v>#REF!</v>
      </c>
      <c r="S21" s="185" t="e">
        <v>#REF!</v>
      </c>
      <c r="T21" s="185" t="e">
        <v>#REF!</v>
      </c>
      <c r="U21" s="185" t="e">
        <v>#REF!</v>
      </c>
      <c r="V21" s="185" t="e">
        <v>#REF!</v>
      </c>
      <c r="W21" s="185" t="e">
        <v>#REF!</v>
      </c>
      <c r="X21" s="185" t="e">
        <v>#REF!</v>
      </c>
      <c r="Y21" s="185" t="e">
        <v>#REF!</v>
      </c>
      <c r="Z21" s="185" t="e">
        <v>#REF!</v>
      </c>
      <c r="AA21" s="185" t="e">
        <v>#REF!</v>
      </c>
    </row>
    <row r="22" spans="1:27" s="38" customFormat="1" ht="12.95" customHeight="1" x14ac:dyDescent="0.2">
      <c r="A22" s="142" t="s">
        <v>23</v>
      </c>
      <c r="B22" s="90"/>
      <c r="C22" s="115" t="e">
        <v>#REF!</v>
      </c>
      <c r="D22" s="116"/>
      <c r="E22" s="115" t="e">
        <v>#REF!</v>
      </c>
      <c r="F22" s="116"/>
      <c r="G22" s="117" t="e">
        <v>#REF!</v>
      </c>
      <c r="H22" s="117"/>
      <c r="I22" s="50"/>
      <c r="J22" s="170"/>
      <c r="K22" s="113"/>
      <c r="L22" s="170"/>
      <c r="M22" s="113"/>
      <c r="N22" s="119"/>
      <c r="O22" s="119"/>
      <c r="P22" s="185" t="e">
        <v>#REF!</v>
      </c>
      <c r="Q22" s="185" t="e">
        <v>#REF!</v>
      </c>
      <c r="R22" s="185" t="e">
        <v>#REF!</v>
      </c>
      <c r="S22" s="185" t="e">
        <v>#REF!</v>
      </c>
      <c r="T22" s="185" t="e">
        <v>#REF!</v>
      </c>
      <c r="U22" s="185" t="e">
        <v>#REF!</v>
      </c>
      <c r="V22" s="185" t="e">
        <v>#REF!</v>
      </c>
      <c r="W22" s="185" t="e">
        <v>#REF!</v>
      </c>
      <c r="X22" s="185" t="e">
        <v>#REF!</v>
      </c>
      <c r="Y22" s="185" t="e">
        <v>#REF!</v>
      </c>
      <c r="Z22" s="185" t="e">
        <v>#REF!</v>
      </c>
      <c r="AA22" s="185" t="e">
        <v>#REF!</v>
      </c>
    </row>
    <row r="23" spans="1:27" s="38" customFormat="1" x14ac:dyDescent="0.2">
      <c r="A23" s="143" t="s">
        <v>21</v>
      </c>
      <c r="B23" s="90"/>
      <c r="C23" s="165" t="e">
        <v>#REF!</v>
      </c>
      <c r="D23" s="118"/>
      <c r="E23" s="165" t="e">
        <v>#REF!</v>
      </c>
      <c r="F23" s="118"/>
      <c r="G23" s="119" t="e">
        <v>#REF!</v>
      </c>
      <c r="H23" s="119"/>
      <c r="I23" s="50"/>
      <c r="J23" s="165"/>
      <c r="K23" s="118"/>
      <c r="L23" s="165"/>
      <c r="M23" s="118"/>
      <c r="N23" s="119"/>
      <c r="O23" s="119"/>
      <c r="P23" s="185" t="e">
        <v>#REF!</v>
      </c>
      <c r="Q23" s="185" t="e">
        <v>#REF!</v>
      </c>
      <c r="R23" s="185" t="e">
        <v>#REF!</v>
      </c>
      <c r="S23" s="185" t="e">
        <v>#REF!</v>
      </c>
      <c r="T23" s="185" t="e">
        <v>#REF!</v>
      </c>
      <c r="U23" s="185" t="e">
        <v>#REF!</v>
      </c>
      <c r="V23" s="185" t="e">
        <v>#REF!</v>
      </c>
      <c r="W23" s="185" t="e">
        <v>#REF!</v>
      </c>
      <c r="X23" s="185" t="e">
        <v>#REF!</v>
      </c>
      <c r="Y23" s="185" t="e">
        <v>#REF!</v>
      </c>
      <c r="Z23" s="185" t="e">
        <v>#REF!</v>
      </c>
      <c r="AA23" s="185" t="e">
        <v>#REF!</v>
      </c>
    </row>
    <row r="24" spans="1:27" s="38" customFormat="1" ht="12.95" customHeight="1" x14ac:dyDescent="0.2">
      <c r="A24" s="142" t="s">
        <v>22</v>
      </c>
      <c r="B24" s="90"/>
      <c r="C24" s="115" t="e">
        <v>#REF!</v>
      </c>
      <c r="D24" s="116"/>
      <c r="E24" s="115" t="e">
        <v>#REF!</v>
      </c>
      <c r="F24" s="116"/>
      <c r="G24" s="117" t="e">
        <v>#REF!</v>
      </c>
      <c r="H24" s="117"/>
      <c r="I24" s="89"/>
      <c r="J24" s="170"/>
      <c r="K24" s="113"/>
      <c r="L24" s="170"/>
      <c r="M24" s="113"/>
      <c r="N24" s="119"/>
      <c r="O24" s="119"/>
      <c r="P24" s="185" t="e">
        <v>#REF!</v>
      </c>
      <c r="Q24" s="185" t="e">
        <v>#REF!</v>
      </c>
      <c r="R24" s="185" t="e">
        <v>#REF!</v>
      </c>
      <c r="S24" s="185" t="e">
        <v>#REF!</v>
      </c>
      <c r="T24" s="185" t="e">
        <v>#REF!</v>
      </c>
      <c r="U24" s="185" t="e">
        <v>#REF!</v>
      </c>
      <c r="V24" s="185" t="e">
        <v>#REF!</v>
      </c>
      <c r="W24" s="185" t="e">
        <v>#REF!</v>
      </c>
      <c r="X24" s="185" t="e">
        <v>#REF!</v>
      </c>
      <c r="Y24" s="185" t="e">
        <v>#REF!</v>
      </c>
      <c r="Z24" s="185" t="e">
        <v>#REF!</v>
      </c>
      <c r="AA24" s="185" t="e">
        <v>#REF!</v>
      </c>
    </row>
    <row r="25" spans="1:27" s="38" customFormat="1" ht="12.95" customHeight="1" x14ac:dyDescent="0.2">
      <c r="A25" s="135"/>
      <c r="B25" s="90"/>
      <c r="C25" s="165"/>
      <c r="D25" s="120"/>
      <c r="E25" s="165"/>
      <c r="F25" s="121"/>
      <c r="G25" s="58"/>
      <c r="H25" s="58"/>
      <c r="I25" s="89"/>
      <c r="J25" s="148"/>
      <c r="K25" s="148"/>
      <c r="L25" s="148"/>
      <c r="M25" s="148"/>
      <c r="N25" s="148"/>
      <c r="O25" s="148"/>
      <c r="P25" s="185" t="e">
        <v>#REF!</v>
      </c>
      <c r="Q25" s="185" t="e">
        <v>#REF!</v>
      </c>
      <c r="R25" s="185" t="e">
        <v>#REF!</v>
      </c>
      <c r="S25" s="185" t="e">
        <v>#REF!</v>
      </c>
      <c r="T25" s="185" t="e">
        <v>#REF!</v>
      </c>
      <c r="U25" s="185" t="e">
        <v>#REF!</v>
      </c>
      <c r="V25" s="185" t="e">
        <v>#REF!</v>
      </c>
      <c r="W25" s="185" t="e">
        <v>#REF!</v>
      </c>
      <c r="X25" s="185" t="e">
        <v>#REF!</v>
      </c>
      <c r="Y25" s="185" t="e">
        <v>#REF!</v>
      </c>
      <c r="Z25" s="185" t="e">
        <v>#REF!</v>
      </c>
      <c r="AA25" s="185" t="e">
        <v>#REF!</v>
      </c>
    </row>
    <row r="26" spans="1:27" s="38" customFormat="1" ht="12.95" customHeight="1" x14ac:dyDescent="0.2">
      <c r="A26" s="136" t="s">
        <v>39</v>
      </c>
      <c r="B26" s="88"/>
      <c r="C26" s="169"/>
      <c r="D26" s="122"/>
      <c r="E26" s="169"/>
      <c r="F26" s="122"/>
      <c r="G26" s="123"/>
      <c r="H26" s="123"/>
      <c r="I26" s="89"/>
      <c r="J26" s="148"/>
      <c r="K26" s="148"/>
      <c r="L26" s="148"/>
      <c r="M26" s="148"/>
      <c r="N26" s="148"/>
      <c r="O26" s="148"/>
      <c r="P26" s="185" t="e">
        <v>#REF!</v>
      </c>
      <c r="Q26" s="185" t="e">
        <v>#REF!</v>
      </c>
      <c r="R26" s="185" t="e">
        <v>#REF!</v>
      </c>
      <c r="S26" s="185" t="e">
        <v>#REF!</v>
      </c>
      <c r="T26" s="185" t="e">
        <v>#REF!</v>
      </c>
      <c r="U26" s="185" t="e">
        <v>#REF!</v>
      </c>
      <c r="V26" s="185" t="e">
        <v>#REF!</v>
      </c>
      <c r="W26" s="185" t="e">
        <v>#REF!</v>
      </c>
      <c r="X26" s="185" t="e">
        <v>#REF!</v>
      </c>
      <c r="Y26" s="185" t="e">
        <v>#REF!</v>
      </c>
      <c r="Z26" s="185" t="e">
        <v>#REF!</v>
      </c>
      <c r="AA26" s="185" t="e">
        <v>#REF!</v>
      </c>
    </row>
    <row r="27" spans="1:27" s="38" customFormat="1" ht="12.95" customHeight="1" x14ac:dyDescent="0.2">
      <c r="A27" s="142" t="s">
        <v>33</v>
      </c>
      <c r="B27" s="88"/>
      <c r="C27" s="19" t="e">
        <v>#REF!</v>
      </c>
      <c r="D27" s="16"/>
      <c r="E27" s="19" t="e">
        <v>#REF!</v>
      </c>
      <c r="F27" s="16"/>
      <c r="G27" s="16" t="e">
        <v>#REF!</v>
      </c>
      <c r="H27" s="16"/>
      <c r="I27" s="89"/>
      <c r="J27" s="19" t="e">
        <v>#REF!</v>
      </c>
      <c r="K27" s="16"/>
      <c r="L27" s="19" t="e">
        <v>#REF!</v>
      </c>
      <c r="M27" s="16"/>
      <c r="N27" s="16" t="e">
        <v>#REF!</v>
      </c>
      <c r="O27" s="16"/>
      <c r="P27" s="185" t="e">
        <v>#REF!</v>
      </c>
      <c r="Q27" s="185" t="e">
        <v>#REF!</v>
      </c>
      <c r="R27" s="185" t="e">
        <v>#REF!</v>
      </c>
      <c r="S27" s="185" t="e">
        <v>#REF!</v>
      </c>
      <c r="T27" s="185" t="e">
        <v>#REF!</v>
      </c>
      <c r="U27" s="185" t="e">
        <v>#REF!</v>
      </c>
      <c r="V27" s="185" t="e">
        <v>#REF!</v>
      </c>
      <c r="W27" s="185" t="e">
        <v>#REF!</v>
      </c>
      <c r="X27" s="185" t="e">
        <v>#REF!</v>
      </c>
      <c r="Y27" s="185" t="e">
        <v>#REF!</v>
      </c>
      <c r="Z27" s="185" t="e">
        <v>#REF!</v>
      </c>
      <c r="AA27" s="185" t="e">
        <v>#REF!</v>
      </c>
    </row>
    <row r="28" spans="1:27" s="38" customFormat="1" ht="12.95" customHeight="1" x14ac:dyDescent="0.2">
      <c r="A28" s="143" t="s">
        <v>35</v>
      </c>
      <c r="B28" s="90"/>
      <c r="C28" s="166" t="e">
        <v>#REF!</v>
      </c>
      <c r="D28" s="58"/>
      <c r="E28" s="166" t="e">
        <v>#REF!</v>
      </c>
      <c r="F28" s="58"/>
      <c r="G28" s="58" t="e">
        <v>#REF!</v>
      </c>
      <c r="H28" s="58"/>
      <c r="I28" s="89"/>
      <c r="J28" s="166" t="e">
        <v>#REF!</v>
      </c>
      <c r="K28" s="58"/>
      <c r="L28" s="166" t="e">
        <v>#REF!</v>
      </c>
      <c r="M28" s="58"/>
      <c r="N28" s="58" t="e">
        <v>#REF!</v>
      </c>
      <c r="O28" s="58"/>
      <c r="P28" s="185" t="e">
        <v>#REF!</v>
      </c>
      <c r="Q28" s="185" t="e">
        <v>#REF!</v>
      </c>
      <c r="R28" s="185" t="e">
        <v>#REF!</v>
      </c>
      <c r="S28" s="185" t="e">
        <v>#REF!</v>
      </c>
      <c r="T28" s="185" t="e">
        <v>#REF!</v>
      </c>
      <c r="U28" s="185" t="e">
        <v>#REF!</v>
      </c>
      <c r="V28" s="185" t="e">
        <v>#REF!</v>
      </c>
      <c r="W28" s="185" t="e">
        <v>#REF!</v>
      </c>
      <c r="X28" s="185" t="e">
        <v>#REF!</v>
      </c>
      <c r="Y28" s="185" t="e">
        <v>#REF!</v>
      </c>
      <c r="Z28" s="185" t="e">
        <v>#REF!</v>
      </c>
      <c r="AA28" s="185" t="e">
        <v>#REF!</v>
      </c>
    </row>
    <row r="29" spans="1:27" s="38" customFormat="1" ht="12.95" customHeight="1" thickBot="1" x14ac:dyDescent="0.25">
      <c r="A29" s="144" t="s">
        <v>34</v>
      </c>
      <c r="B29" s="99"/>
      <c r="C29" s="167" t="e">
        <v>#REF!</v>
      </c>
      <c r="D29" s="29"/>
      <c r="E29" s="167" t="e">
        <v>#REF!</v>
      </c>
      <c r="F29" s="29"/>
      <c r="G29" s="29" t="e">
        <v>#REF!</v>
      </c>
      <c r="H29" s="16"/>
      <c r="I29" s="89"/>
      <c r="J29" s="167" t="e">
        <v>#REF!</v>
      </c>
      <c r="K29" s="29"/>
      <c r="L29" s="167" t="e">
        <v>#REF!</v>
      </c>
      <c r="M29" s="29"/>
      <c r="N29" s="29" t="e">
        <v>#REF!</v>
      </c>
      <c r="O29" s="16"/>
      <c r="P29" s="185" t="e">
        <v>#REF!</v>
      </c>
      <c r="Q29" s="185" t="e">
        <v>#REF!</v>
      </c>
      <c r="R29" s="185" t="e">
        <v>#REF!</v>
      </c>
      <c r="S29" s="185" t="e">
        <v>#REF!</v>
      </c>
      <c r="T29" s="185" t="e">
        <v>#REF!</v>
      </c>
      <c r="U29" s="185" t="e">
        <v>#REF!</v>
      </c>
      <c r="V29" s="185" t="e">
        <v>#REF!</v>
      </c>
      <c r="W29" s="185" t="e">
        <v>#REF!</v>
      </c>
      <c r="X29" s="185" t="e">
        <v>#REF!</v>
      </c>
      <c r="Y29" s="185" t="e">
        <v>#REF!</v>
      </c>
      <c r="Z29" s="185" t="e">
        <v>#REF!</v>
      </c>
      <c r="AA29" s="185" t="e">
        <v>#REF!</v>
      </c>
    </row>
    <row r="30" spans="1:27" s="51" customFormat="1" ht="11.1" customHeight="1" x14ac:dyDescent="0.2">
      <c r="A30" s="60"/>
      <c r="B30" s="37"/>
      <c r="C30" s="36"/>
      <c r="D30" s="36"/>
      <c r="E30" s="54"/>
      <c r="F30" s="54"/>
      <c r="G30" s="54"/>
      <c r="H30" s="54"/>
      <c r="I30" s="54"/>
      <c r="J30" s="148"/>
      <c r="K30" s="148"/>
      <c r="L30" s="148"/>
      <c r="M30" s="148"/>
      <c r="N30" s="148"/>
      <c r="O30" s="148"/>
      <c r="P30" s="50"/>
      <c r="Q30" s="50"/>
      <c r="R30" s="50"/>
    </row>
    <row r="31" spans="1:27" s="38" customFormat="1" ht="11.1" customHeight="1" x14ac:dyDescent="0.2">
      <c r="A31" s="137"/>
      <c r="B31" s="91"/>
      <c r="C31" s="91"/>
      <c r="D31" s="91"/>
      <c r="E31" s="91"/>
      <c r="F31" s="91"/>
      <c r="G31" s="91"/>
      <c r="H31" s="91"/>
      <c r="I31" s="91"/>
      <c r="J31" s="91"/>
      <c r="K31" s="91"/>
      <c r="L31" s="91"/>
      <c r="M31" s="91"/>
      <c r="N31" s="91"/>
      <c r="O31" s="91"/>
      <c r="P31" s="91"/>
    </row>
    <row r="32" spans="1:27" s="38" customFormat="1" ht="14.25" customHeight="1" x14ac:dyDescent="0.2">
      <c r="A32" s="653" t="s">
        <v>43</v>
      </c>
      <c r="B32" s="653"/>
      <c r="C32" s="653"/>
      <c r="D32" s="653"/>
      <c r="E32" s="653"/>
      <c r="F32" s="653"/>
      <c r="G32" s="653"/>
      <c r="H32" s="653"/>
      <c r="I32" s="653"/>
      <c r="J32" s="653"/>
      <c r="K32" s="653"/>
      <c r="L32" s="653"/>
      <c r="M32" s="653"/>
      <c r="N32" s="653"/>
      <c r="O32" s="182"/>
    </row>
    <row r="33" spans="1:19" s="38" customFormat="1" ht="11.1" customHeight="1" x14ac:dyDescent="0.2">
      <c r="A33" s="651" t="s">
        <v>40</v>
      </c>
      <c r="B33" s="651"/>
      <c r="C33" s="651"/>
      <c r="D33" s="651"/>
      <c r="E33" s="651"/>
      <c r="F33" s="651"/>
      <c r="G33" s="651"/>
      <c r="H33" s="651"/>
      <c r="I33" s="651"/>
      <c r="J33" s="651"/>
      <c r="K33" s="651"/>
      <c r="L33" s="651"/>
      <c r="M33" s="651"/>
      <c r="N33" s="651"/>
    </row>
    <row r="34" spans="1:19" s="38" customFormat="1" ht="11.1" customHeight="1" x14ac:dyDescent="0.2">
      <c r="A34" s="138"/>
      <c r="B34" s="93"/>
      <c r="C34" s="93"/>
      <c r="D34" s="93"/>
      <c r="E34" s="93"/>
      <c r="F34" s="93"/>
      <c r="G34" s="93"/>
      <c r="H34" s="93"/>
      <c r="I34" s="93"/>
      <c r="J34" s="93"/>
      <c r="K34" s="93"/>
      <c r="L34" s="93"/>
      <c r="M34" s="93"/>
      <c r="N34" s="93"/>
      <c r="O34" s="93"/>
      <c r="P34" s="186" t="e">
        <f>+SUM(C10:C12)</f>
        <v>#REF!</v>
      </c>
      <c r="Q34" s="187"/>
      <c r="R34" s="186" t="e">
        <f>+SUM(E10:E12)</f>
        <v>#REF!</v>
      </c>
      <c r="S34" s="188" t="e">
        <f>+P34/R34-1</f>
        <v>#REF!</v>
      </c>
    </row>
    <row r="35" spans="1:19" s="38" customFormat="1" ht="11.1" customHeight="1" x14ac:dyDescent="0.2">
      <c r="A35" s="64"/>
      <c r="B35" s="55"/>
      <c r="C35" s="55"/>
      <c r="D35" s="55"/>
      <c r="E35" s="55"/>
      <c r="F35" s="55"/>
      <c r="G35" s="55"/>
      <c r="H35" s="55"/>
      <c r="I35" s="55"/>
      <c r="J35" s="55"/>
      <c r="K35" s="55"/>
      <c r="L35" s="55"/>
      <c r="M35" s="55"/>
      <c r="N35" s="55"/>
      <c r="O35" s="55"/>
    </row>
    <row r="36" spans="1:19" x14ac:dyDescent="0.2">
      <c r="B36" s="32"/>
      <c r="F36" s="32"/>
      <c r="J36" s="85"/>
      <c r="K36" s="44"/>
      <c r="L36" s="33"/>
    </row>
    <row r="37" spans="1:19" x14ac:dyDescent="0.2">
      <c r="B37" s="32"/>
      <c r="F37" s="32"/>
      <c r="M37" s="86"/>
      <c r="N37" s="86"/>
      <c r="O37" s="86"/>
    </row>
  </sheetData>
  <mergeCells count="7">
    <mergeCell ref="A1:N1"/>
    <mergeCell ref="A2:N2"/>
    <mergeCell ref="A33:N33"/>
    <mergeCell ref="A3:O3"/>
    <mergeCell ref="A32:N32"/>
    <mergeCell ref="J5:N5"/>
    <mergeCell ref="C5:G5"/>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7"/>
  <sheetViews>
    <sheetView showGridLines="0" zoomScaleNormal="100" zoomScaleSheetLayoutView="100" workbookViewId="0">
      <selection activeCell="U37" sqref="U37"/>
    </sheetView>
  </sheetViews>
  <sheetFormatPr baseColWidth="10" defaultColWidth="9.85546875" defaultRowHeight="15.75" x14ac:dyDescent="0.2"/>
  <cols>
    <col min="1" max="1" width="42" style="78" customWidth="1"/>
    <col min="2" max="2" width="1.7109375" style="34" customWidth="1"/>
    <col min="3" max="5" width="8.7109375" style="79" customWidth="1"/>
    <col min="6" max="6" width="8.7109375" style="80" customWidth="1"/>
    <col min="7" max="7" width="8.7109375" style="79" customWidth="1"/>
    <col min="8" max="8" width="11.85546875" style="79" customWidth="1"/>
    <col min="9" max="9" width="2.7109375" style="81" customWidth="1"/>
    <col min="10" max="14" width="8.7109375" style="78" customWidth="1"/>
    <col min="15" max="15" width="12.140625" style="78" customWidth="1"/>
    <col min="16" max="16384" width="9.85546875" style="78"/>
  </cols>
  <sheetData>
    <row r="1" spans="1:15" s="5" customFormat="1" ht="12" customHeight="1" x14ac:dyDescent="0.2">
      <c r="A1" s="640" t="s">
        <v>91</v>
      </c>
      <c r="B1" s="640"/>
      <c r="C1" s="640"/>
      <c r="D1" s="640"/>
      <c r="E1" s="640"/>
      <c r="F1" s="640"/>
      <c r="G1" s="640"/>
      <c r="H1" s="640"/>
      <c r="I1" s="640"/>
      <c r="J1" s="640"/>
      <c r="K1" s="640"/>
      <c r="L1" s="640"/>
      <c r="M1" s="640"/>
      <c r="N1" s="640"/>
      <c r="O1" s="640"/>
    </row>
    <row r="2" spans="1:15" s="5" customFormat="1" ht="12" customHeight="1" x14ac:dyDescent="0.2">
      <c r="A2" s="650" t="s">
        <v>102</v>
      </c>
      <c r="B2" s="650"/>
      <c r="C2" s="650"/>
      <c r="D2" s="650"/>
      <c r="E2" s="650"/>
      <c r="F2" s="650"/>
      <c r="G2" s="650"/>
      <c r="H2" s="650"/>
      <c r="I2" s="650"/>
      <c r="J2" s="650"/>
      <c r="K2" s="650"/>
      <c r="L2" s="650"/>
      <c r="M2" s="650"/>
      <c r="N2" s="650"/>
      <c r="O2" s="650"/>
    </row>
    <row r="3" spans="1:15" s="5" customFormat="1" ht="11.1" customHeight="1" x14ac:dyDescent="0.2">
      <c r="A3" s="660" t="s">
        <v>105</v>
      </c>
      <c r="B3" s="660"/>
      <c r="C3" s="660"/>
      <c r="D3" s="660"/>
      <c r="E3" s="660"/>
      <c r="F3" s="660"/>
      <c r="G3" s="660"/>
      <c r="H3" s="660"/>
      <c r="I3" s="660"/>
      <c r="J3" s="660"/>
      <c r="K3" s="660"/>
      <c r="L3" s="660"/>
      <c r="M3" s="660"/>
      <c r="N3" s="660"/>
      <c r="O3" s="660"/>
    </row>
    <row r="4" spans="1:15" s="5" customFormat="1" ht="10.5" customHeight="1" x14ac:dyDescent="0.2">
      <c r="A4" s="9"/>
      <c r="B4" s="2"/>
      <c r="C4" s="6"/>
      <c r="D4" s="6"/>
      <c r="E4" s="6"/>
      <c r="F4" s="7"/>
      <c r="G4" s="6"/>
      <c r="H4" s="6"/>
      <c r="I4" s="8"/>
      <c r="J4" s="3"/>
      <c r="K4" s="3"/>
      <c r="L4" s="4"/>
    </row>
    <row r="5" spans="1:15" s="5" customFormat="1" ht="15" customHeight="1" x14ac:dyDescent="0.2">
      <c r="A5" s="10"/>
      <c r="B5" s="11"/>
      <c r="C5" s="661" t="s">
        <v>229</v>
      </c>
      <c r="D5" s="661"/>
      <c r="E5" s="661"/>
      <c r="F5" s="661"/>
      <c r="G5" s="661"/>
      <c r="H5" s="661"/>
      <c r="I5" s="56"/>
      <c r="J5" s="661" t="s">
        <v>240</v>
      </c>
      <c r="K5" s="661"/>
      <c r="L5" s="661"/>
      <c r="M5" s="661"/>
      <c r="N5" s="661"/>
      <c r="O5" s="661"/>
    </row>
    <row r="6" spans="1:15" s="5" customFormat="1" ht="24" x14ac:dyDescent="0.2">
      <c r="A6" s="25"/>
      <c r="B6" s="12"/>
      <c r="C6" s="195">
        <v>2021</v>
      </c>
      <c r="D6" s="195" t="s">
        <v>97</v>
      </c>
      <c r="E6" s="195">
        <v>2020</v>
      </c>
      <c r="F6" s="195" t="s">
        <v>97</v>
      </c>
      <c r="G6" s="338" t="s">
        <v>154</v>
      </c>
      <c r="H6" s="338" t="s">
        <v>207</v>
      </c>
      <c r="I6" s="198"/>
      <c r="J6" s="195">
        <v>2021</v>
      </c>
      <c r="K6" s="195" t="s">
        <v>97</v>
      </c>
      <c r="L6" s="195">
        <v>2020</v>
      </c>
      <c r="M6" s="195" t="s">
        <v>97</v>
      </c>
      <c r="N6" s="338" t="s">
        <v>154</v>
      </c>
      <c r="O6" s="338" t="s">
        <v>207</v>
      </c>
    </row>
    <row r="7" spans="1:15" s="5" customFormat="1" ht="15" customHeight="1" x14ac:dyDescent="0.2">
      <c r="A7" s="498" t="s">
        <v>130</v>
      </c>
      <c r="B7" s="88"/>
      <c r="C7" s="605">
        <v>5564.271514277827</v>
      </c>
      <c r="D7" s="499"/>
      <c r="E7" s="605">
        <v>4924.5419443243263</v>
      </c>
      <c r="F7" s="499"/>
      <c r="G7" s="340">
        <v>0.12990641102992484</v>
      </c>
      <c r="H7" s="340">
        <v>0.12992250227187485</v>
      </c>
      <c r="I7" s="57"/>
      <c r="J7" s="605">
        <v>19490.883936038765</v>
      </c>
      <c r="K7" s="499"/>
      <c r="L7" s="605">
        <v>17397.677514768831</v>
      </c>
      <c r="M7" s="499"/>
      <c r="N7" s="340">
        <v>0.12031527883494886</v>
      </c>
      <c r="O7" s="340">
        <v>0.12031660064797034</v>
      </c>
    </row>
    <row r="8" spans="1:15" s="5" customFormat="1" ht="15" customHeight="1" x14ac:dyDescent="0.2">
      <c r="A8" s="500" t="s">
        <v>134</v>
      </c>
      <c r="B8" s="49"/>
      <c r="C8" s="501">
        <v>951.33839857349039</v>
      </c>
      <c r="D8" s="501"/>
      <c r="E8" s="627">
        <v>902.18114397377474</v>
      </c>
      <c r="F8" s="501"/>
      <c r="G8" s="502">
        <v>5.4487122600674232E-2</v>
      </c>
      <c r="H8" s="502">
        <v>5.4487122600674232E-2</v>
      </c>
      <c r="I8" s="57"/>
      <c r="J8" s="501">
        <v>3457.8197003961895</v>
      </c>
      <c r="K8" s="501"/>
      <c r="L8" s="501">
        <v>3284.3455702894939</v>
      </c>
      <c r="M8" s="501"/>
      <c r="N8" s="502">
        <v>5.2818476738854647E-2</v>
      </c>
      <c r="O8" s="502">
        <v>5.2807104384767767E-2</v>
      </c>
    </row>
    <row r="9" spans="1:15" s="5" customFormat="1" ht="15" customHeight="1" x14ac:dyDescent="0.2">
      <c r="A9" s="503" t="s">
        <v>72</v>
      </c>
      <c r="B9" s="88"/>
      <c r="C9" s="504">
        <v>54.305176828104358</v>
      </c>
      <c r="D9" s="504"/>
      <c r="E9" s="504">
        <v>49.831391078254704</v>
      </c>
      <c r="F9" s="505"/>
      <c r="G9" s="506">
        <v>8.9778463997203461E-2</v>
      </c>
      <c r="H9" s="506"/>
      <c r="I9" s="21"/>
      <c r="J9" s="504">
        <v>52.986295492374325</v>
      </c>
      <c r="K9" s="504"/>
      <c r="L9" s="504">
        <v>50.630022375848633</v>
      </c>
      <c r="M9" s="505"/>
      <c r="N9" s="506">
        <v>4.6539049480050609E-2</v>
      </c>
      <c r="O9" s="506"/>
    </row>
    <row r="10" spans="1:15" s="5" customFormat="1" ht="15" customHeight="1" x14ac:dyDescent="0.2">
      <c r="A10" s="507" t="s">
        <v>106</v>
      </c>
      <c r="B10" s="49"/>
      <c r="C10" s="508">
        <v>53091.978984533591</v>
      </c>
      <c r="D10" s="509"/>
      <c r="E10" s="508">
        <v>49022.065501067089</v>
      </c>
      <c r="F10" s="501"/>
      <c r="G10" s="502">
        <v>8.3022072649670653E-2</v>
      </c>
      <c r="H10" s="502"/>
      <c r="I10" s="57"/>
      <c r="J10" s="508">
        <v>193898.91186422843</v>
      </c>
      <c r="K10" s="509"/>
      <c r="L10" s="508">
        <v>181519.69060375553</v>
      </c>
      <c r="M10" s="501"/>
      <c r="N10" s="502">
        <v>6.8197677173744475E-2</v>
      </c>
      <c r="O10" s="502"/>
    </row>
    <row r="11" spans="1:15" s="5" customFormat="1" ht="15" customHeight="1" x14ac:dyDescent="0.2">
      <c r="A11" s="339" t="s">
        <v>107</v>
      </c>
      <c r="B11" s="88"/>
      <c r="C11" s="453">
        <v>180.71256758266833</v>
      </c>
      <c r="D11" s="510"/>
      <c r="E11" s="453">
        <v>93.486967471992514</v>
      </c>
      <c r="F11" s="499"/>
      <c r="G11" s="506">
        <v>0.93302416870894311</v>
      </c>
      <c r="H11" s="499"/>
      <c r="I11" s="57"/>
      <c r="J11" s="453">
        <v>904.71423851781447</v>
      </c>
      <c r="K11" s="510"/>
      <c r="L11" s="453">
        <v>2094.9269531181744</v>
      </c>
      <c r="M11" s="499"/>
      <c r="N11" s="506">
        <v>-0.56814043698697891</v>
      </c>
      <c r="O11" s="499"/>
    </row>
    <row r="12" spans="1:15" s="5" customFormat="1" ht="15" customHeight="1" x14ac:dyDescent="0.2">
      <c r="A12" s="511" t="s">
        <v>135</v>
      </c>
      <c r="B12" s="49"/>
      <c r="C12" s="512">
        <v>53272.691552116259</v>
      </c>
      <c r="D12" s="513">
        <v>1</v>
      </c>
      <c r="E12" s="512">
        <v>49115.552468539085</v>
      </c>
      <c r="F12" s="513">
        <v>1</v>
      </c>
      <c r="G12" s="513">
        <v>8.4639973992759687E-2</v>
      </c>
      <c r="H12" s="513">
        <v>0.10516257300777121</v>
      </c>
      <c r="I12" s="57"/>
      <c r="J12" s="512">
        <v>194803.62610274626</v>
      </c>
      <c r="K12" s="513">
        <v>1</v>
      </c>
      <c r="L12" s="512">
        <v>183614.61755687368</v>
      </c>
      <c r="M12" s="513">
        <v>1</v>
      </c>
      <c r="N12" s="513">
        <v>6.0937460724807657E-2</v>
      </c>
      <c r="O12" s="513">
        <v>0.11062641692660269</v>
      </c>
    </row>
    <row r="13" spans="1:15" s="5" customFormat="1" ht="15" customHeight="1" x14ac:dyDescent="0.2">
      <c r="A13" s="339" t="s">
        <v>108</v>
      </c>
      <c r="B13" s="88"/>
      <c r="C13" s="514">
        <v>29288.164993586393</v>
      </c>
      <c r="D13" s="340">
        <v>0.54977820981569914</v>
      </c>
      <c r="E13" s="514">
        <v>27176.619992249725</v>
      </c>
      <c r="F13" s="340">
        <v>0.55332005090765657</v>
      </c>
      <c r="G13" s="340">
        <v>7.7697116195422522E-2</v>
      </c>
      <c r="H13" s="340"/>
      <c r="I13" s="57"/>
      <c r="J13" s="514">
        <v>106205.71956496459</v>
      </c>
      <c r="K13" s="340">
        <v>0.545193750700246</v>
      </c>
      <c r="L13" s="514">
        <v>100804.22621108734</v>
      </c>
      <c r="M13" s="340">
        <v>0.54899891714701721</v>
      </c>
      <c r="N13" s="340">
        <v>5.3583996990030469E-2</v>
      </c>
      <c r="O13" s="340"/>
    </row>
    <row r="14" spans="1:15" s="60" customFormat="1" ht="15" customHeight="1" x14ac:dyDescent="0.2">
      <c r="A14" s="511" t="s">
        <v>2</v>
      </c>
      <c r="B14" s="47"/>
      <c r="C14" s="512">
        <v>23984.526558529866</v>
      </c>
      <c r="D14" s="513">
        <v>0.45022179018430092</v>
      </c>
      <c r="E14" s="512">
        <v>21938.932476289367</v>
      </c>
      <c r="F14" s="513">
        <v>0.44667994909234354</v>
      </c>
      <c r="G14" s="513">
        <v>9.3240365475908416E-2</v>
      </c>
      <c r="H14" s="513">
        <v>0.10959425210383689</v>
      </c>
      <c r="I14" s="57"/>
      <c r="J14" s="512">
        <v>88597.906537781644</v>
      </c>
      <c r="K14" s="513">
        <v>0.45480624929975383</v>
      </c>
      <c r="L14" s="512">
        <v>82810.61755687368</v>
      </c>
      <c r="M14" s="513">
        <v>0.45100231484142878</v>
      </c>
      <c r="N14" s="513">
        <v>6.9885832899788447E-2</v>
      </c>
      <c r="O14" s="513">
        <v>0.11341548484336128</v>
      </c>
    </row>
    <row r="15" spans="1:15" s="5" customFormat="1" ht="15" customHeight="1" x14ac:dyDescent="0.2">
      <c r="A15" s="21" t="s">
        <v>109</v>
      </c>
      <c r="B15" s="88"/>
      <c r="C15" s="453">
        <v>15904.540493973702</v>
      </c>
      <c r="D15" s="340">
        <v>0.29854959512256696</v>
      </c>
      <c r="E15" s="453">
        <v>14374.953245009174</v>
      </c>
      <c r="F15" s="340">
        <v>0.29267619974787079</v>
      </c>
      <c r="G15" s="340">
        <v>0.10640641558229658</v>
      </c>
      <c r="H15" s="340"/>
      <c r="I15" s="59"/>
      <c r="J15" s="453">
        <v>60720.684653045253</v>
      </c>
      <c r="K15" s="340">
        <v>0.31170202458664209</v>
      </c>
      <c r="L15" s="453">
        <v>56444.180756095491</v>
      </c>
      <c r="M15" s="340">
        <v>0.30740570389834132</v>
      </c>
      <c r="N15" s="340">
        <v>7.5765186767954518E-2</v>
      </c>
      <c r="O15" s="340"/>
    </row>
    <row r="16" spans="1:15" s="17" customFormat="1" ht="15" customHeight="1" x14ac:dyDescent="0.2">
      <c r="A16" s="507" t="s">
        <v>110</v>
      </c>
      <c r="B16" s="49"/>
      <c r="C16" s="515">
        <v>322.54459368471163</v>
      </c>
      <c r="D16" s="502">
        <v>6.0545954087784125E-3</v>
      </c>
      <c r="E16" s="515">
        <v>229.74288538833042</v>
      </c>
      <c r="F16" s="502">
        <v>4.6775995350045582E-3</v>
      </c>
      <c r="G16" s="502">
        <v>0.40393724549737464</v>
      </c>
      <c r="H16" s="502"/>
      <c r="I16" s="57"/>
      <c r="J16" s="515">
        <v>559.76570321276336</v>
      </c>
      <c r="K16" s="502">
        <v>2.8734870824094583E-3</v>
      </c>
      <c r="L16" s="515">
        <v>748.10042348326635</v>
      </c>
      <c r="M16" s="502">
        <v>4.0742966624187542E-3</v>
      </c>
      <c r="N16" s="502">
        <v>-0.25175058636324343</v>
      </c>
      <c r="O16" s="502"/>
    </row>
    <row r="17" spans="1:21" s="5" customFormat="1" ht="15" customHeight="1" x14ac:dyDescent="0.2">
      <c r="A17" s="339" t="s">
        <v>136</v>
      </c>
      <c r="B17" s="49"/>
      <c r="C17" s="516">
        <v>-20.490115323461701</v>
      </c>
      <c r="D17" s="517">
        <v>-3.8462699605512483E-4</v>
      </c>
      <c r="E17" s="516">
        <v>105.3702826947971</v>
      </c>
      <c r="F17" s="517">
        <v>2.1453547277574029E-3</v>
      </c>
      <c r="G17" s="506" t="s">
        <v>73</v>
      </c>
      <c r="H17" s="340"/>
      <c r="I17" s="56"/>
      <c r="J17" s="516">
        <v>-84.967131057307299</v>
      </c>
      <c r="K17" s="517">
        <v>-4.3616811841322016E-4</v>
      </c>
      <c r="L17" s="516">
        <v>375.20449325142005</v>
      </c>
      <c r="M17" s="517">
        <v>2.0434347670342879E-3</v>
      </c>
      <c r="N17" s="506" t="s">
        <v>73</v>
      </c>
      <c r="O17" s="340"/>
    </row>
    <row r="18" spans="1:21" s="60" customFormat="1" ht="15" customHeight="1" x14ac:dyDescent="0.2">
      <c r="A18" s="518" t="s">
        <v>209</v>
      </c>
      <c r="B18" s="37"/>
      <c r="C18" s="512">
        <v>7777.9315861949144</v>
      </c>
      <c r="D18" s="513">
        <v>0.14600222664901066</v>
      </c>
      <c r="E18" s="512">
        <v>7228.8660631970597</v>
      </c>
      <c r="F18" s="513">
        <v>0.14718079508171067</v>
      </c>
      <c r="G18" s="513">
        <v>7.595458515868847E-2</v>
      </c>
      <c r="H18" s="513">
        <v>8.0422255563074474E-2</v>
      </c>
      <c r="I18" s="149"/>
      <c r="J18" s="512">
        <v>27402.423312580933</v>
      </c>
      <c r="K18" s="513">
        <v>0.14066690574911545</v>
      </c>
      <c r="L18" s="512">
        <v>25242.9056729562</v>
      </c>
      <c r="M18" s="513">
        <v>0.13747764752518868</v>
      </c>
      <c r="N18" s="513">
        <v>8.5549487353126619E-2</v>
      </c>
      <c r="O18" s="513">
        <v>0.11808300219152446</v>
      </c>
    </row>
    <row r="19" spans="1:21" s="60" customFormat="1" ht="15" customHeight="1" x14ac:dyDescent="0.2">
      <c r="A19" s="339" t="s">
        <v>111</v>
      </c>
      <c r="B19" s="49"/>
      <c r="C19" s="453">
        <v>30.109455674106901</v>
      </c>
      <c r="D19" s="297">
        <v>5.6519493941189461E-4</v>
      </c>
      <c r="E19" s="453">
        <v>58.615336527459789</v>
      </c>
      <c r="F19" s="297">
        <v>1.1934170253914131E-3</v>
      </c>
      <c r="G19" s="340" t="s">
        <v>73</v>
      </c>
      <c r="H19" s="340"/>
      <c r="I19" s="199"/>
      <c r="J19" s="453">
        <v>246.9091361574595</v>
      </c>
      <c r="K19" s="297">
        <v>1.2674771055197452E-3</v>
      </c>
      <c r="L19" s="453">
        <v>2862.4381424810122</v>
      </c>
      <c r="M19" s="297">
        <v>1.5589380521920521E-2</v>
      </c>
      <c r="N19" s="340" t="s">
        <v>73</v>
      </c>
      <c r="O19" s="340"/>
    </row>
    <row r="20" spans="1:21" s="60" customFormat="1" ht="15" customHeight="1" x14ac:dyDescent="0.2">
      <c r="A20" s="507" t="s">
        <v>208</v>
      </c>
      <c r="B20" s="49"/>
      <c r="C20" s="515">
        <v>-53.759408112861408</v>
      </c>
      <c r="D20" s="502">
        <v>-1.0091363238192875E-3</v>
      </c>
      <c r="E20" s="515">
        <v>18.1065642559089</v>
      </c>
      <c r="F20" s="502">
        <v>3.6865235848679582E-4</v>
      </c>
      <c r="G20" s="502" t="s">
        <v>73</v>
      </c>
      <c r="H20" s="502"/>
      <c r="I20" s="149"/>
      <c r="J20" s="515">
        <v>-3.2441780577711001</v>
      </c>
      <c r="K20" s="502">
        <v>-1.6653581469063655E-5</v>
      </c>
      <c r="L20" s="515">
        <v>-94.11109979178751</v>
      </c>
      <c r="M20" s="502">
        <v>-5.1254688239969282E-4</v>
      </c>
      <c r="N20" s="525" t="s">
        <v>73</v>
      </c>
      <c r="O20" s="502"/>
    </row>
    <row r="21" spans="1:21" s="60" customFormat="1" ht="15" customHeight="1" x14ac:dyDescent="0.2">
      <c r="A21" s="519" t="s">
        <v>24</v>
      </c>
      <c r="B21" s="88"/>
      <c r="C21" s="520">
        <v>1591.7260939798045</v>
      </c>
      <c r="D21" s="521"/>
      <c r="E21" s="520">
        <v>1542.7913962599234</v>
      </c>
      <c r="F21" s="522"/>
      <c r="G21" s="522">
        <v>3.1718285335600171E-2</v>
      </c>
      <c r="H21" s="521"/>
      <c r="I21" s="57"/>
      <c r="J21" s="520">
        <v>6191.8952353276081</v>
      </c>
      <c r="K21" s="521"/>
      <c r="L21" s="520">
        <v>7893.5667550491462</v>
      </c>
      <c r="M21" s="522"/>
      <c r="N21" s="522">
        <v>-0.21557701005480923</v>
      </c>
      <c r="O21" s="521"/>
    </row>
    <row r="22" spans="1:21" s="60" customFormat="1" ht="15" customHeight="1" x14ac:dyDescent="0.2">
      <c r="A22" s="523" t="s">
        <v>38</v>
      </c>
      <c r="B22" s="48"/>
      <c r="C22" s="524">
        <v>364.53946871357869</v>
      </c>
      <c r="D22" s="525"/>
      <c r="E22" s="524">
        <v>202.68137964097104</v>
      </c>
      <c r="F22" s="525"/>
      <c r="G22" s="525">
        <v>0.79858391214487678</v>
      </c>
      <c r="H22" s="525"/>
      <c r="I22" s="57"/>
      <c r="J22" s="524">
        <v>931.91729208156642</v>
      </c>
      <c r="K22" s="525"/>
      <c r="L22" s="524">
        <v>1048.0944912911277</v>
      </c>
      <c r="M22" s="525"/>
      <c r="N22" s="525">
        <v>-0.11084611184860327</v>
      </c>
      <c r="O22" s="525"/>
    </row>
    <row r="23" spans="1:21" s="5" customFormat="1" ht="15" customHeight="1" x14ac:dyDescent="0.2">
      <c r="A23" s="526" t="s">
        <v>36</v>
      </c>
      <c r="B23" s="527"/>
      <c r="C23" s="453">
        <v>1227.1866252662262</v>
      </c>
      <c r="D23" s="340"/>
      <c r="E23" s="453">
        <v>1340.1100166189524</v>
      </c>
      <c r="F23" s="340"/>
      <c r="G23" s="340">
        <v>-8.4264269315460938E-2</v>
      </c>
      <c r="H23" s="340"/>
      <c r="I23" s="141"/>
      <c r="J23" s="453">
        <v>5259.9779432460418</v>
      </c>
      <c r="K23" s="340"/>
      <c r="L23" s="453">
        <v>6845.472263758018</v>
      </c>
      <c r="M23" s="340"/>
      <c r="N23" s="340">
        <v>-0.23161211665498349</v>
      </c>
      <c r="O23" s="340"/>
    </row>
    <row r="24" spans="1:21" s="5" customFormat="1" ht="15" customHeight="1" x14ac:dyDescent="0.2">
      <c r="A24" s="528" t="s">
        <v>37</v>
      </c>
      <c r="B24" s="49"/>
      <c r="C24" s="515">
        <v>-78.57901617617253</v>
      </c>
      <c r="D24" s="502"/>
      <c r="E24" s="515">
        <v>346.45627018914485</v>
      </c>
      <c r="F24" s="502"/>
      <c r="G24" s="502" t="s">
        <v>73</v>
      </c>
      <c r="H24" s="502"/>
      <c r="I24" s="57"/>
      <c r="J24" s="515">
        <v>-227.46328359430021</v>
      </c>
      <c r="K24" s="502"/>
      <c r="L24" s="515">
        <v>-3.7956462800046</v>
      </c>
      <c r="M24" s="502"/>
      <c r="N24" s="502" t="s">
        <v>73</v>
      </c>
      <c r="O24" s="502"/>
    </row>
    <row r="25" spans="1:21" s="5" customFormat="1" ht="22.5" x14ac:dyDescent="0.2">
      <c r="A25" s="526" t="s">
        <v>112</v>
      </c>
      <c r="B25" s="88"/>
      <c r="C25" s="453">
        <v>-269.5468184773427</v>
      </c>
      <c r="D25" s="499"/>
      <c r="E25" s="453">
        <v>-123.48614956923495</v>
      </c>
      <c r="F25" s="340"/>
      <c r="G25" s="340">
        <v>1.1828101322911193</v>
      </c>
      <c r="H25" s="499"/>
      <c r="I25" s="57"/>
      <c r="J25" s="453">
        <v>-734.20885357655152</v>
      </c>
      <c r="K25" s="499"/>
      <c r="L25" s="453">
        <v>-375.77574281199657</v>
      </c>
      <c r="M25" s="340"/>
      <c r="N25" s="340">
        <v>0.95384845249013783</v>
      </c>
      <c r="O25" s="499"/>
    </row>
    <row r="26" spans="1:21" s="60" customFormat="1" ht="15" customHeight="1" x14ac:dyDescent="0.2">
      <c r="A26" s="528" t="s">
        <v>113</v>
      </c>
      <c r="B26" s="48"/>
      <c r="C26" s="524">
        <v>-130.71680921213229</v>
      </c>
      <c r="D26" s="525"/>
      <c r="E26" s="524">
        <v>213.99224378248908</v>
      </c>
      <c r="F26" s="525"/>
      <c r="G26" s="525">
        <v>-1.6108483508635878</v>
      </c>
      <c r="H26" s="525"/>
      <c r="I26" s="141"/>
      <c r="J26" s="524">
        <v>-79.556065778816517</v>
      </c>
      <c r="K26" s="525"/>
      <c r="L26" s="524">
        <v>212.48255883632009</v>
      </c>
      <c r="M26" s="525"/>
      <c r="N26" s="525" t="s">
        <v>73</v>
      </c>
      <c r="O26" s="525"/>
      <c r="Q26" s="621"/>
      <c r="R26" s="622"/>
    </row>
    <row r="27" spans="1:21" s="5" customFormat="1" ht="15" customHeight="1" x14ac:dyDescent="0.2">
      <c r="A27" s="341" t="s">
        <v>114</v>
      </c>
      <c r="B27" s="49"/>
      <c r="C27" s="455">
        <v>748.34398140057874</v>
      </c>
      <c r="D27" s="342"/>
      <c r="E27" s="455">
        <v>1777.0723810213512</v>
      </c>
      <c r="F27" s="342"/>
      <c r="G27" s="343">
        <v>-0.57888941981616027</v>
      </c>
      <c r="H27" s="343"/>
      <c r="I27" s="141"/>
      <c r="J27" s="455">
        <v>4218.7497402963727</v>
      </c>
      <c r="K27" s="342"/>
      <c r="L27" s="455">
        <v>6678.3834335023366</v>
      </c>
      <c r="M27" s="342"/>
      <c r="N27" s="343">
        <v>-0.36829776512488455</v>
      </c>
      <c r="O27" s="343"/>
    </row>
    <row r="28" spans="1:21" s="5" customFormat="1" ht="15" customHeight="1" x14ac:dyDescent="0.2">
      <c r="A28" s="529" t="s">
        <v>115</v>
      </c>
      <c r="B28" s="49"/>
      <c r="C28" s="515">
        <v>7053.2375572330893</v>
      </c>
      <c r="D28" s="502"/>
      <c r="E28" s="515">
        <v>5375.0717813923402</v>
      </c>
      <c r="F28" s="502"/>
      <c r="G28" s="502">
        <v>0.31221271902829217</v>
      </c>
      <c r="H28" s="502"/>
      <c r="I28" s="141"/>
      <c r="J28" s="515">
        <v>22940.008614184873</v>
      </c>
      <c r="K28" s="502"/>
      <c r="L28" s="515">
        <v>15796.195196764633</v>
      </c>
      <c r="M28" s="502"/>
      <c r="N28" s="502">
        <v>0.45224899594070811</v>
      </c>
      <c r="O28" s="502"/>
    </row>
    <row r="29" spans="1:21" s="5" customFormat="1" ht="15" customHeight="1" x14ac:dyDescent="0.2">
      <c r="A29" s="339" t="s">
        <v>116</v>
      </c>
      <c r="B29" s="88"/>
      <c r="C29" s="453">
        <v>977.65397982810839</v>
      </c>
      <c r="D29" s="499"/>
      <c r="E29" s="453">
        <v>1997.2403190003772</v>
      </c>
      <c r="F29" s="340"/>
      <c r="G29" s="340">
        <v>-0.51049757481491953</v>
      </c>
      <c r="H29" s="499"/>
      <c r="I29" s="141"/>
      <c r="J29" s="453">
        <v>6608.6917109882816</v>
      </c>
      <c r="K29" s="499"/>
      <c r="L29" s="453">
        <v>5428.150097685002</v>
      </c>
      <c r="M29" s="340"/>
      <c r="N29" s="340">
        <v>0.21748507172024545</v>
      </c>
      <c r="O29" s="499"/>
    </row>
    <row r="30" spans="1:21" s="5" customFormat="1" ht="15" customHeight="1" x14ac:dyDescent="0.2">
      <c r="A30" s="529" t="s">
        <v>117</v>
      </c>
      <c r="B30" s="37"/>
      <c r="C30" s="524">
        <v>0</v>
      </c>
      <c r="D30" s="525"/>
      <c r="E30" s="524">
        <v>0</v>
      </c>
      <c r="F30" s="525"/>
      <c r="G30" s="525" t="s">
        <v>73</v>
      </c>
      <c r="H30" s="525"/>
      <c r="I30" s="141"/>
      <c r="J30" s="524">
        <v>0</v>
      </c>
      <c r="K30" s="525"/>
      <c r="L30" s="524">
        <v>0</v>
      </c>
      <c r="M30" s="525"/>
      <c r="N30" s="525" t="s">
        <v>73</v>
      </c>
      <c r="O30" s="525"/>
    </row>
    <row r="31" spans="1:21" s="5" customFormat="1" ht="15" customHeight="1" x14ac:dyDescent="0.2">
      <c r="A31" s="530" t="s">
        <v>118</v>
      </c>
      <c r="B31" s="21"/>
      <c r="C31" s="455">
        <v>6075.5835774049801</v>
      </c>
      <c r="D31" s="531"/>
      <c r="E31" s="455">
        <v>3377.8314623919628</v>
      </c>
      <c r="F31" s="532"/>
      <c r="G31" s="532">
        <v>0.79866391945518878</v>
      </c>
      <c r="H31" s="533"/>
      <c r="I31" s="141"/>
      <c r="J31" s="455">
        <v>16331.316903196592</v>
      </c>
      <c r="K31" s="531"/>
      <c r="L31" s="455">
        <v>10368.045099079633</v>
      </c>
      <c r="M31" s="532"/>
      <c r="N31" s="532">
        <v>0.57515874469395545</v>
      </c>
      <c r="O31" s="533"/>
    </row>
    <row r="32" spans="1:21" s="5" customFormat="1" ht="15" customHeight="1" x14ac:dyDescent="0.2">
      <c r="A32" s="518" t="s">
        <v>119</v>
      </c>
      <c r="B32" s="37"/>
      <c r="C32" s="512">
        <v>5808.6428030943007</v>
      </c>
      <c r="D32" s="513">
        <v>0.10903603016588247</v>
      </c>
      <c r="E32" s="512">
        <v>3177.0620723919628</v>
      </c>
      <c r="F32" s="513">
        <v>6.4685459344614449E-2</v>
      </c>
      <c r="G32" s="513">
        <v>0.82830636315552364</v>
      </c>
      <c r="H32" s="513"/>
      <c r="I32" s="141"/>
      <c r="J32" s="512">
        <v>15707.925365847434</v>
      </c>
      <c r="K32" s="513">
        <v>8.0634666202581487E-2</v>
      </c>
      <c r="L32" s="512">
        <v>10307.081355079632</v>
      </c>
      <c r="M32" s="513">
        <v>5.6134318129040392E-2</v>
      </c>
      <c r="N32" s="513">
        <v>0.52399353655107284</v>
      </c>
      <c r="O32" s="513"/>
      <c r="Q32" s="619"/>
      <c r="R32" s="620"/>
      <c r="S32" s="619"/>
      <c r="T32" s="619"/>
      <c r="U32" s="619"/>
    </row>
    <row r="33" spans="1:21" s="5" customFormat="1" ht="15" customHeight="1" thickBot="1" x14ac:dyDescent="0.25">
      <c r="A33" s="534" t="s">
        <v>120</v>
      </c>
      <c r="B33" s="535"/>
      <c r="C33" s="536">
        <v>266.94077431068052</v>
      </c>
      <c r="D33" s="537">
        <v>5.0108370073536539E-3</v>
      </c>
      <c r="E33" s="536">
        <v>200.76939000000002</v>
      </c>
      <c r="F33" s="537">
        <v>4.0876948320718301E-3</v>
      </c>
      <c r="G33" s="537" t="s">
        <v>73</v>
      </c>
      <c r="H33" s="538"/>
      <c r="I33" s="141"/>
      <c r="J33" s="536">
        <v>623.39153734915919</v>
      </c>
      <c r="K33" s="537">
        <v>3.2001023277685838E-3</v>
      </c>
      <c r="L33" s="536">
        <v>60.963743999999977</v>
      </c>
      <c r="M33" s="537">
        <v>3.320201017281033E-4</v>
      </c>
      <c r="N33" s="537" t="s">
        <v>73</v>
      </c>
      <c r="O33" s="538"/>
      <c r="Q33" s="619"/>
      <c r="R33" s="620"/>
      <c r="S33" s="619"/>
      <c r="T33" s="619"/>
      <c r="U33" s="619"/>
    </row>
    <row r="34" spans="1:21" s="5" customFormat="1" ht="12.95" customHeight="1" x14ac:dyDescent="0.2">
      <c r="A34" s="344"/>
      <c r="B34" s="13"/>
      <c r="C34" s="22"/>
      <c r="D34" s="23"/>
      <c r="E34" s="22"/>
      <c r="F34" s="24"/>
      <c r="G34" s="345"/>
      <c r="H34" s="345"/>
      <c r="I34" s="57"/>
      <c r="J34" s="23"/>
      <c r="K34" s="191"/>
      <c r="L34" s="192"/>
      <c r="M34" s="193"/>
      <c r="N34" s="193"/>
      <c r="O34" s="193"/>
      <c r="S34" s="17"/>
    </row>
    <row r="35" spans="1:21" s="5" customFormat="1" ht="30.95" customHeight="1" x14ac:dyDescent="0.2">
      <c r="A35" s="190" t="s">
        <v>148</v>
      </c>
      <c r="B35" s="17"/>
      <c r="C35" s="195">
        <v>2021</v>
      </c>
      <c r="D35" s="196" t="str">
        <f>D6</f>
        <v>% of Rev.</v>
      </c>
      <c r="E35" s="195">
        <v>2020</v>
      </c>
      <c r="F35" s="196" t="str">
        <f>D35</f>
        <v>% of Rev.</v>
      </c>
      <c r="G35" s="338" t="s">
        <v>154</v>
      </c>
      <c r="H35" s="338" t="s">
        <v>207</v>
      </c>
      <c r="I35" s="197"/>
      <c r="J35" s="195">
        <v>2021</v>
      </c>
      <c r="K35" s="196" t="str">
        <f>K6</f>
        <v>% of Rev.</v>
      </c>
      <c r="L35" s="195">
        <v>2020</v>
      </c>
      <c r="M35" s="196" t="str">
        <f>K35</f>
        <v>% of Rev.</v>
      </c>
      <c r="N35" s="338" t="s">
        <v>154</v>
      </c>
      <c r="O35" s="338" t="s">
        <v>207</v>
      </c>
      <c r="S35" s="17"/>
    </row>
    <row r="36" spans="1:21" s="5" customFormat="1" ht="15" customHeight="1" x14ac:dyDescent="0.2">
      <c r="A36" s="173" t="s">
        <v>210</v>
      </c>
      <c r="B36" s="18"/>
      <c r="C36" s="459">
        <v>7777.9315861949144</v>
      </c>
      <c r="D36" s="334">
        <v>0.14600222664901066</v>
      </c>
      <c r="E36" s="459">
        <v>7228.8660631970597</v>
      </c>
      <c r="F36" s="334">
        <v>0.14718079508171067</v>
      </c>
      <c r="G36" s="334">
        <v>7.595458515868847E-2</v>
      </c>
      <c r="H36" s="336"/>
      <c r="I36" s="56"/>
      <c r="J36" s="459">
        <v>27402.423312580933</v>
      </c>
      <c r="K36" s="334">
        <v>0.14066690574911545</v>
      </c>
      <c r="L36" s="459">
        <v>25242.9056729562</v>
      </c>
      <c r="M36" s="334">
        <v>0.13747764752518868</v>
      </c>
      <c r="N36" s="334">
        <v>8.5549487353126619E-2</v>
      </c>
      <c r="O36" s="336"/>
    </row>
    <row r="37" spans="1:21" s="5" customFormat="1" ht="15" customHeight="1" x14ac:dyDescent="0.2">
      <c r="A37" s="539" t="s">
        <v>4</v>
      </c>
      <c r="B37" s="17"/>
      <c r="C37" s="540">
        <v>2277.0263588889202</v>
      </c>
      <c r="D37" s="541"/>
      <c r="E37" s="540">
        <v>2204.2362337223112</v>
      </c>
      <c r="F37" s="541"/>
      <c r="G37" s="542">
        <v>3.3022833058001133E-2</v>
      </c>
      <c r="H37" s="543"/>
      <c r="I37" s="150"/>
      <c r="J37" s="540">
        <v>8945.6943572439268</v>
      </c>
      <c r="K37" s="541"/>
      <c r="L37" s="540">
        <v>9010.8061897104271</v>
      </c>
      <c r="M37" s="541"/>
      <c r="N37" s="542">
        <v>-7.225971915903906E-3</v>
      </c>
      <c r="O37" s="543"/>
    </row>
    <row r="38" spans="1:21" s="5" customFormat="1" ht="15" customHeight="1" x14ac:dyDescent="0.2">
      <c r="A38" s="174" t="s">
        <v>121</v>
      </c>
      <c r="B38" s="13"/>
      <c r="C38" s="459">
        <v>593.24239848924196</v>
      </c>
      <c r="D38" s="335"/>
      <c r="E38" s="459">
        <v>564.73186795850324</v>
      </c>
      <c r="F38" s="335"/>
      <c r="G38" s="334">
        <v>5.0485074684741615E-2</v>
      </c>
      <c r="H38" s="337"/>
      <c r="I38" s="150"/>
      <c r="J38" s="459">
        <v>2501.0968723826222</v>
      </c>
      <c r="K38" s="335"/>
      <c r="L38" s="459">
        <v>3091.4760969620802</v>
      </c>
      <c r="M38" s="335"/>
      <c r="N38" s="334">
        <v>-0.1909700111088064</v>
      </c>
      <c r="O38" s="337"/>
    </row>
    <row r="39" spans="1:21" s="60" customFormat="1" ht="15" customHeight="1" x14ac:dyDescent="0.2">
      <c r="A39" s="544" t="s">
        <v>211</v>
      </c>
      <c r="B39" s="333"/>
      <c r="C39" s="545">
        <v>10648.200343573077</v>
      </c>
      <c r="D39" s="546">
        <v>0.19988102784624698</v>
      </c>
      <c r="E39" s="545">
        <v>9997.8341648778751</v>
      </c>
      <c r="F39" s="546">
        <v>0.20355740009810491</v>
      </c>
      <c r="G39" s="546">
        <v>6.5050706780066525E-2</v>
      </c>
      <c r="H39" s="546">
        <v>7.4696363955921941E-2</v>
      </c>
      <c r="I39" s="150"/>
      <c r="J39" s="545">
        <v>38849.214542207483</v>
      </c>
      <c r="K39" s="546">
        <v>0.19942757390828569</v>
      </c>
      <c r="L39" s="545">
        <v>37345.187959628704</v>
      </c>
      <c r="M39" s="546">
        <v>0.20338897009689996</v>
      </c>
      <c r="N39" s="546">
        <v>4.0273638044202142E-2</v>
      </c>
      <c r="O39" s="546">
        <v>7.7562856864188179E-2</v>
      </c>
    </row>
    <row r="40" spans="1:21" s="5" customFormat="1" ht="15" customHeight="1" thickBot="1" x14ac:dyDescent="0.25">
      <c r="A40" s="346" t="s">
        <v>5</v>
      </c>
      <c r="B40" s="347"/>
      <c r="C40" s="460">
        <v>5681.3518600551661</v>
      </c>
      <c r="D40" s="348"/>
      <c r="E40" s="460">
        <v>4118.0918389755243</v>
      </c>
      <c r="F40" s="349"/>
      <c r="G40" s="547">
        <v>0.37960785776660599</v>
      </c>
      <c r="H40" s="350"/>
      <c r="I40" s="151"/>
      <c r="J40" s="460">
        <v>13864.543500081169</v>
      </c>
      <c r="K40" s="348"/>
      <c r="L40" s="460">
        <v>10353.725368655916</v>
      </c>
      <c r="M40" s="348"/>
      <c r="N40" s="547">
        <v>0.33908743050628298</v>
      </c>
      <c r="O40" s="350"/>
    </row>
    <row r="41" spans="1:21" s="5" customFormat="1" ht="8.25" customHeight="1" x14ac:dyDescent="0.2">
      <c r="A41" s="135"/>
      <c r="B41" s="135"/>
      <c r="C41" s="60"/>
      <c r="D41" s="135"/>
      <c r="E41" s="135"/>
      <c r="F41" s="60"/>
      <c r="G41" s="60"/>
      <c r="H41" s="135"/>
      <c r="I41" s="56"/>
      <c r="J41" s="194"/>
      <c r="K41" s="194"/>
      <c r="L41" s="194"/>
      <c r="M41" s="194"/>
      <c r="N41" s="194"/>
      <c r="O41" s="194"/>
    </row>
    <row r="42" spans="1:21" s="5" customFormat="1" ht="11.25" x14ac:dyDescent="0.2">
      <c r="A42" s="20"/>
      <c r="B42" s="21"/>
      <c r="C42" s="171"/>
      <c r="D42" s="123"/>
      <c r="E42" s="171"/>
      <c r="F42" s="123"/>
      <c r="G42" s="172"/>
      <c r="H42" s="61"/>
      <c r="I42" s="62"/>
    </row>
    <row r="43" spans="1:21" s="1" customFormat="1" ht="18" customHeight="1" x14ac:dyDescent="0.2">
      <c r="A43" s="657" t="s">
        <v>45</v>
      </c>
      <c r="B43" s="657"/>
      <c r="C43" s="657"/>
      <c r="D43" s="657"/>
      <c r="E43" s="657"/>
      <c r="F43" s="657"/>
      <c r="G43" s="657"/>
      <c r="H43" s="657"/>
      <c r="I43" s="657"/>
      <c r="J43" s="657"/>
      <c r="K43" s="657"/>
      <c r="L43" s="657"/>
      <c r="M43" s="657"/>
      <c r="N43" s="657"/>
      <c r="O43" s="657"/>
    </row>
    <row r="44" spans="1:21" s="5" customFormat="1" ht="11.1" customHeight="1" x14ac:dyDescent="0.2">
      <c r="A44" s="189" t="s">
        <v>46</v>
      </c>
    </row>
    <row r="45" spans="1:21" s="5" customFormat="1" ht="11.1" customHeight="1" x14ac:dyDescent="0.2">
      <c r="A45" s="657" t="s">
        <v>44</v>
      </c>
      <c r="B45" s="657"/>
      <c r="C45" s="657"/>
      <c r="D45" s="657"/>
      <c r="E45" s="657"/>
      <c r="F45" s="657"/>
      <c r="G45" s="657"/>
      <c r="H45" s="657"/>
      <c r="I45" s="657"/>
      <c r="J45" s="657"/>
      <c r="K45" s="657"/>
      <c r="L45" s="657"/>
      <c r="M45" s="657"/>
      <c r="N45" s="657"/>
      <c r="O45" s="657"/>
    </row>
    <row r="46" spans="1:21" s="5" customFormat="1" ht="11.1" customHeight="1" x14ac:dyDescent="0.2">
      <c r="A46" s="658" t="s">
        <v>25</v>
      </c>
      <c r="B46" s="658"/>
      <c r="C46" s="658"/>
      <c r="D46" s="658"/>
      <c r="E46" s="658"/>
      <c r="F46" s="658"/>
      <c r="G46" s="658"/>
      <c r="H46" s="658"/>
      <c r="I46" s="63"/>
      <c r="J46" s="64"/>
      <c r="K46" s="64"/>
      <c r="L46" s="64"/>
      <c r="M46" s="64"/>
      <c r="N46" s="64"/>
      <c r="O46" s="64"/>
    </row>
    <row r="47" spans="1:21" s="5" customFormat="1" ht="11.1" customHeight="1" x14ac:dyDescent="0.2">
      <c r="A47" s="658" t="s">
        <v>26</v>
      </c>
      <c r="B47" s="658"/>
      <c r="C47" s="658"/>
      <c r="D47" s="658"/>
      <c r="E47" s="658"/>
      <c r="F47" s="658"/>
      <c r="G47" s="658"/>
      <c r="H47" s="658"/>
      <c r="I47" s="56"/>
    </row>
    <row r="48" spans="1:21" s="5" customFormat="1" ht="11.1" customHeight="1" x14ac:dyDescent="0.2">
      <c r="A48" s="659" t="s">
        <v>27</v>
      </c>
      <c r="B48" s="659"/>
      <c r="C48" s="659"/>
      <c r="D48" s="659"/>
      <c r="E48" s="659"/>
      <c r="F48" s="659"/>
      <c r="G48" s="659"/>
      <c r="H48" s="659"/>
      <c r="I48" s="56"/>
    </row>
    <row r="49" spans="1:15" s="5" customFormat="1" ht="11.1" customHeight="1" x14ac:dyDescent="0.2">
      <c r="A49" s="655" t="s">
        <v>28</v>
      </c>
      <c r="B49" s="655"/>
      <c r="C49" s="655"/>
      <c r="D49" s="655"/>
      <c r="E49" s="655"/>
      <c r="F49" s="655"/>
      <c r="G49" s="655"/>
      <c r="H49" s="655"/>
      <c r="I49" s="56"/>
      <c r="J49" s="17"/>
      <c r="L49" s="17"/>
      <c r="N49" s="17"/>
      <c r="O49" s="65"/>
    </row>
    <row r="50" spans="1:15" s="5" customFormat="1" ht="11.1" customHeight="1" x14ac:dyDescent="0.2">
      <c r="A50" s="655" t="s">
        <v>29</v>
      </c>
      <c r="B50" s="655"/>
      <c r="C50" s="655"/>
      <c r="D50" s="655"/>
      <c r="E50" s="655"/>
      <c r="F50" s="655"/>
      <c r="G50" s="655"/>
      <c r="H50" s="655"/>
      <c r="I50" s="66"/>
      <c r="J50" s="67"/>
      <c r="K50" s="68"/>
      <c r="L50" s="67"/>
      <c r="N50" s="68"/>
      <c r="O50" s="65"/>
    </row>
    <row r="51" spans="1:15" s="5" customFormat="1" ht="11.1" customHeight="1" x14ac:dyDescent="0.2">
      <c r="A51" s="655" t="s">
        <v>30</v>
      </c>
      <c r="B51" s="655"/>
      <c r="C51" s="655"/>
      <c r="D51" s="655"/>
      <c r="E51" s="655"/>
      <c r="F51" s="655"/>
      <c r="G51" s="655"/>
      <c r="H51" s="655"/>
      <c r="I51" s="66"/>
      <c r="J51" s="67"/>
      <c r="K51" s="68"/>
      <c r="L51" s="67"/>
      <c r="N51" s="68"/>
      <c r="O51" s="65"/>
    </row>
    <row r="52" spans="1:15" s="70" customFormat="1" ht="15.75" customHeight="1" x14ac:dyDescent="0.2">
      <c r="A52" s="655" t="s">
        <v>31</v>
      </c>
      <c r="B52" s="655"/>
      <c r="C52" s="655"/>
      <c r="D52" s="655"/>
      <c r="E52" s="655"/>
      <c r="F52" s="655"/>
      <c r="G52" s="655"/>
      <c r="H52" s="655"/>
      <c r="I52" s="66"/>
      <c r="J52" s="67"/>
      <c r="K52" s="68"/>
      <c r="L52" s="67"/>
      <c r="M52" s="68"/>
      <c r="N52" s="68"/>
      <c r="O52" s="69"/>
    </row>
    <row r="53" spans="1:15" s="70" customFormat="1" ht="15.75" customHeight="1" x14ac:dyDescent="0.2">
      <c r="A53" s="656" t="s">
        <v>15</v>
      </c>
      <c r="B53" s="656"/>
      <c r="C53" s="656"/>
      <c r="D53" s="656"/>
      <c r="E53" s="656"/>
      <c r="F53" s="656"/>
      <c r="G53" s="656"/>
      <c r="H53" s="656"/>
      <c r="I53" s="66"/>
      <c r="J53" s="67"/>
      <c r="K53" s="68"/>
      <c r="L53" s="67"/>
      <c r="M53" s="68"/>
      <c r="N53" s="68"/>
      <c r="O53" s="69"/>
    </row>
    <row r="54" spans="1:15" s="70" customFormat="1" ht="15.75" customHeight="1" x14ac:dyDescent="0.2">
      <c r="B54" s="71"/>
      <c r="C54" s="72"/>
      <c r="D54" s="72"/>
      <c r="E54" s="72"/>
      <c r="F54" s="72"/>
      <c r="G54" s="72"/>
      <c r="H54" s="72"/>
      <c r="I54" s="73"/>
      <c r="J54" s="74"/>
      <c r="K54" s="71"/>
      <c r="L54" s="74"/>
      <c r="M54" s="71"/>
      <c r="N54" s="71"/>
      <c r="O54" s="75"/>
    </row>
    <row r="55" spans="1:15" s="70" customFormat="1" ht="15.75" customHeight="1" x14ac:dyDescent="0.2">
      <c r="A55" s="76"/>
      <c r="B55" s="71"/>
      <c r="C55" s="72"/>
      <c r="D55" s="72"/>
      <c r="E55" s="72"/>
      <c r="F55" s="72"/>
      <c r="G55" s="72"/>
      <c r="H55" s="72"/>
      <c r="I55" s="73"/>
      <c r="J55" s="74"/>
      <c r="K55" s="71"/>
      <c r="L55" s="74"/>
      <c r="M55" s="71"/>
      <c r="N55" s="71"/>
      <c r="O55" s="75"/>
    </row>
    <row r="56" spans="1:15" ht="18" x14ac:dyDescent="0.2">
      <c r="A56" s="76"/>
      <c r="B56" s="71"/>
      <c r="C56" s="72"/>
      <c r="D56" s="72"/>
      <c r="E56" s="72"/>
      <c r="F56" s="72"/>
      <c r="G56" s="72"/>
      <c r="H56" s="72"/>
      <c r="I56" s="73"/>
      <c r="J56" s="74"/>
      <c r="K56" s="71"/>
      <c r="L56" s="74"/>
      <c r="M56" s="71"/>
      <c r="N56" s="71"/>
      <c r="O56" s="75"/>
    </row>
    <row r="57" spans="1:15" ht="16.5" x14ac:dyDescent="0.2">
      <c r="A57" s="77"/>
      <c r="B57" s="71"/>
      <c r="C57" s="72"/>
      <c r="D57" s="72"/>
      <c r="E57" s="72"/>
      <c r="F57" s="72"/>
      <c r="G57" s="72"/>
      <c r="H57" s="72"/>
      <c r="I57" s="73"/>
      <c r="J57" s="74"/>
      <c r="K57" s="71"/>
      <c r="L57" s="74"/>
      <c r="M57" s="71"/>
      <c r="N57" s="71"/>
      <c r="O57" s="75"/>
    </row>
  </sheetData>
  <mergeCells count="15">
    <mergeCell ref="A43:O43"/>
    <mergeCell ref="A1:O1"/>
    <mergeCell ref="A2:O2"/>
    <mergeCell ref="A3:O3"/>
    <mergeCell ref="C5:H5"/>
    <mergeCell ref="J5:O5"/>
    <mergeCell ref="A51:H51"/>
    <mergeCell ref="A52:H52"/>
    <mergeCell ref="A53:H53"/>
    <mergeCell ref="A45:O45"/>
    <mergeCell ref="A46:H46"/>
    <mergeCell ref="A47:H47"/>
    <mergeCell ref="A48:H48"/>
    <mergeCell ref="A49:H49"/>
    <mergeCell ref="A50:H50"/>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Word.Picture.8" shapeId="40961" r:id="rId5">
          <objectPr defaultSize="0" autoPict="0" r:id="rId6">
            <anchor moveWithCells="1" sizeWithCells="1">
              <from>
                <xdr:col>4</xdr:col>
                <xdr:colOff>0</xdr:colOff>
                <xdr:row>41</xdr:row>
                <xdr:rowOff>0</xdr:rowOff>
              </from>
              <to>
                <xdr:col>4</xdr:col>
                <xdr:colOff>0</xdr:colOff>
                <xdr:row>41</xdr:row>
                <xdr:rowOff>0</xdr:rowOff>
              </to>
            </anchor>
          </objectPr>
        </oleObject>
      </mc:Choice>
      <mc:Fallback>
        <oleObject progId="Word.Picture.8" shapeId="40961"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showGridLines="0" zoomScaleNormal="100" zoomScaleSheetLayoutView="110" workbookViewId="0">
      <selection sqref="A1:O1"/>
    </sheetView>
  </sheetViews>
  <sheetFormatPr baseColWidth="10" defaultColWidth="9.85546875" defaultRowHeight="11.25" x14ac:dyDescent="0.2"/>
  <cols>
    <col min="1" max="1" width="51.140625"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21"/>
  </cols>
  <sheetData>
    <row r="1" spans="1:18" s="50" customFormat="1" ht="15" customHeight="1" x14ac:dyDescent="0.2">
      <c r="A1" s="640" t="s">
        <v>95</v>
      </c>
      <c r="B1" s="640"/>
      <c r="C1" s="640"/>
      <c r="D1" s="640"/>
      <c r="E1" s="640"/>
      <c r="F1" s="640"/>
      <c r="G1" s="640"/>
      <c r="H1" s="640"/>
      <c r="I1" s="640"/>
      <c r="J1" s="640"/>
      <c r="K1" s="640"/>
      <c r="L1" s="640"/>
      <c r="M1" s="640"/>
      <c r="N1" s="640"/>
      <c r="O1" s="640"/>
    </row>
    <row r="2" spans="1:18" s="50" customFormat="1" ht="15" customHeight="1" x14ac:dyDescent="0.2">
      <c r="A2" s="650" t="s">
        <v>98</v>
      </c>
      <c r="B2" s="650"/>
      <c r="C2" s="650"/>
      <c r="D2" s="650"/>
      <c r="E2" s="650"/>
      <c r="F2" s="650"/>
      <c r="G2" s="650"/>
      <c r="H2" s="650"/>
      <c r="I2" s="650"/>
      <c r="J2" s="650"/>
      <c r="K2" s="650"/>
      <c r="L2" s="650"/>
      <c r="M2" s="650"/>
      <c r="N2" s="650"/>
      <c r="O2" s="650"/>
    </row>
    <row r="3" spans="1:18" s="50" customFormat="1" ht="11.1" customHeight="1" x14ac:dyDescent="0.2">
      <c r="A3" s="660" t="s">
        <v>105</v>
      </c>
      <c r="B3" s="660"/>
      <c r="C3" s="660"/>
      <c r="D3" s="660"/>
      <c r="E3" s="660"/>
      <c r="F3" s="660"/>
      <c r="G3" s="660"/>
      <c r="H3" s="660"/>
      <c r="I3" s="660"/>
      <c r="J3" s="660"/>
      <c r="K3" s="660"/>
      <c r="L3" s="660"/>
      <c r="M3" s="660"/>
      <c r="N3" s="660"/>
      <c r="O3" s="660"/>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61" t="s">
        <v>229</v>
      </c>
      <c r="D5" s="661"/>
      <c r="E5" s="661"/>
      <c r="F5" s="661"/>
      <c r="G5" s="661"/>
      <c r="H5" s="661"/>
      <c r="I5" s="42"/>
      <c r="J5" s="661" t="str">
        <f>+'Consolidated Results KOF'!J5:O5</f>
        <v>For Full Year:</v>
      </c>
      <c r="K5" s="661"/>
      <c r="L5" s="661"/>
      <c r="M5" s="661"/>
      <c r="N5" s="661"/>
      <c r="O5" s="661"/>
      <c r="Q5" s="290"/>
      <c r="R5" s="291"/>
    </row>
    <row r="6" spans="1:18" s="292" customFormat="1" ht="30.95" customHeight="1" x14ac:dyDescent="0.2">
      <c r="A6" s="125"/>
      <c r="B6" s="94"/>
      <c r="C6" s="597">
        <v>2021</v>
      </c>
      <c r="D6" s="598" t="s">
        <v>97</v>
      </c>
      <c r="E6" s="597">
        <v>2020</v>
      </c>
      <c r="F6" s="598" t="s">
        <v>97</v>
      </c>
      <c r="G6" s="597" t="s">
        <v>166</v>
      </c>
      <c r="H6" s="597" t="s">
        <v>167</v>
      </c>
      <c r="I6" s="601"/>
      <c r="J6" s="598">
        <f>+C6</f>
        <v>2021</v>
      </c>
      <c r="K6" s="598" t="str">
        <f>+D6</f>
        <v>% of Rev.</v>
      </c>
      <c r="L6" s="598">
        <f>+E6</f>
        <v>2020</v>
      </c>
      <c r="M6" s="598" t="str">
        <f>+F6</f>
        <v>% of Rev.</v>
      </c>
      <c r="N6" s="597" t="str">
        <f>+G6</f>
        <v>Δ%
 Reported</v>
      </c>
      <c r="O6" s="597" t="s">
        <v>168</v>
      </c>
    </row>
    <row r="7" spans="1:18" s="50" customFormat="1" ht="15.75" customHeight="1" x14ac:dyDescent="0.2">
      <c r="A7" s="606" t="s">
        <v>130</v>
      </c>
      <c r="B7" s="49"/>
      <c r="C7" s="605">
        <v>2816.3940163940351</v>
      </c>
      <c r="D7" s="605"/>
      <c r="E7" s="605">
        <v>2486.5830832973902</v>
      </c>
      <c r="F7" s="605"/>
      <c r="G7" s="607">
        <v>0.13266806860726565</v>
      </c>
      <c r="H7" s="607">
        <v>0.13263615252104954</v>
      </c>
      <c r="I7" s="293"/>
      <c r="J7" s="605">
        <v>10610.013266452101</v>
      </c>
      <c r="K7" s="605"/>
      <c r="L7" s="605">
        <v>9838.4297994177341</v>
      </c>
      <c r="M7" s="605"/>
      <c r="N7" s="607">
        <v>7.8423711643535343E-2</v>
      </c>
      <c r="O7" s="607">
        <v>7.8425443161839192E-2</v>
      </c>
      <c r="Q7" s="294"/>
      <c r="R7" s="291"/>
    </row>
    <row r="8" spans="1:18" s="50" customFormat="1" ht="15.75" customHeight="1" x14ac:dyDescent="0.2">
      <c r="A8" s="548" t="s">
        <v>131</v>
      </c>
      <c r="B8" s="49"/>
      <c r="C8" s="501">
        <v>531.78085829828524</v>
      </c>
      <c r="D8" s="501"/>
      <c r="E8" s="501">
        <v>494.96722633799823</v>
      </c>
      <c r="F8" s="501"/>
      <c r="G8" s="502">
        <v>7.4375898041413091E-2</v>
      </c>
      <c r="H8" s="502">
        <v>7.4375882883843891E-2</v>
      </c>
      <c r="I8" s="293"/>
      <c r="J8" s="501">
        <v>2057.8774471879642</v>
      </c>
      <c r="K8" s="501"/>
      <c r="L8" s="501">
        <v>1991.7079774330011</v>
      </c>
      <c r="M8" s="501"/>
      <c r="N8" s="502">
        <v>3.3220439207985564E-2</v>
      </c>
      <c r="O8" s="502">
        <v>3.3222460848051139E-2</v>
      </c>
      <c r="Q8" s="294"/>
      <c r="R8" s="291"/>
    </row>
    <row r="9" spans="1:18" s="50" customFormat="1" ht="15.75" customHeight="1" x14ac:dyDescent="0.2">
      <c r="A9" s="353" t="s">
        <v>72</v>
      </c>
      <c r="B9" s="49"/>
      <c r="C9" s="354">
        <v>57.853601168153432</v>
      </c>
      <c r="D9" s="354"/>
      <c r="E9" s="354">
        <v>54.631904415607039</v>
      </c>
      <c r="F9" s="355"/>
      <c r="G9" s="517">
        <v>5.8970976520196672E-2</v>
      </c>
      <c r="H9" s="355"/>
      <c r="I9" s="293"/>
      <c r="J9" s="354">
        <v>56.237967849960746</v>
      </c>
      <c r="K9" s="354"/>
      <c r="L9" s="354">
        <v>53.574319480303885</v>
      </c>
      <c r="M9" s="355"/>
      <c r="N9" s="517">
        <v>4.9718753229075041E-2</v>
      </c>
      <c r="O9" s="355"/>
      <c r="Q9" s="294"/>
      <c r="R9" s="291"/>
    </row>
    <row r="10" spans="1:18" s="50" customFormat="1" ht="15.75" customHeight="1" x14ac:dyDescent="0.2">
      <c r="A10" s="549" t="s">
        <v>106</v>
      </c>
      <c r="B10" s="49"/>
      <c r="C10" s="515">
        <v>30765.437684828157</v>
      </c>
      <c r="D10" s="501"/>
      <c r="E10" s="515">
        <v>27041.002198155653</v>
      </c>
      <c r="F10" s="501"/>
      <c r="G10" s="501"/>
      <c r="H10" s="501"/>
      <c r="I10" s="293"/>
      <c r="J10" s="515">
        <v>115730.61761457236</v>
      </c>
      <c r="K10" s="501"/>
      <c r="L10" s="515">
        <v>106704.39949446548</v>
      </c>
      <c r="M10" s="501"/>
      <c r="N10" s="501"/>
      <c r="O10" s="501"/>
    </row>
    <row r="11" spans="1:18" s="50" customFormat="1" ht="15.75" customHeight="1" x14ac:dyDescent="0.2">
      <c r="A11" s="295" t="s">
        <v>107</v>
      </c>
      <c r="B11" s="49"/>
      <c r="C11" s="454">
        <v>26.287508987419198</v>
      </c>
      <c r="D11" s="296"/>
      <c r="E11" s="454">
        <v>31.562840307009701</v>
      </c>
      <c r="F11" s="296"/>
      <c r="G11" s="296"/>
      <c r="H11" s="296"/>
      <c r="I11" s="293"/>
      <c r="J11" s="454">
        <v>63.489509643367896</v>
      </c>
      <c r="K11" s="296"/>
      <c r="L11" s="454">
        <v>78.7217587837103</v>
      </c>
      <c r="M11" s="296"/>
      <c r="N11" s="296"/>
      <c r="O11" s="296"/>
    </row>
    <row r="12" spans="1:18" s="50" customFormat="1" ht="15.75" customHeight="1" x14ac:dyDescent="0.2">
      <c r="A12" s="550" t="s">
        <v>132</v>
      </c>
      <c r="B12" s="48"/>
      <c r="C12" s="551">
        <v>30791.725193815579</v>
      </c>
      <c r="D12" s="513">
        <v>1</v>
      </c>
      <c r="E12" s="551">
        <v>27072.565038462657</v>
      </c>
      <c r="F12" s="513">
        <v>1</v>
      </c>
      <c r="G12" s="513">
        <v>0.13737745758737741</v>
      </c>
      <c r="H12" s="513">
        <v>0.13710026113956442</v>
      </c>
      <c r="I12" s="293"/>
      <c r="J12" s="551">
        <v>115794.10712421572</v>
      </c>
      <c r="K12" s="513">
        <v>1</v>
      </c>
      <c r="L12" s="551">
        <v>106783.12125324919</v>
      </c>
      <c r="M12" s="513">
        <v>1</v>
      </c>
      <c r="N12" s="513">
        <v>8.4385863282605111E-2</v>
      </c>
      <c r="O12" s="513">
        <v>9.7315256558570873E-2</v>
      </c>
    </row>
    <row r="13" spans="1:18" s="50" customFormat="1" ht="15.75" customHeight="1" x14ac:dyDescent="0.2">
      <c r="A13" s="295" t="s">
        <v>108</v>
      </c>
      <c r="B13" s="48"/>
      <c r="C13" s="454">
        <v>15873.353944143337</v>
      </c>
      <c r="D13" s="297">
        <v>0.51550713200478449</v>
      </c>
      <c r="E13" s="454">
        <v>13403.06360907518</v>
      </c>
      <c r="F13" s="297">
        <v>0.49507919142619544</v>
      </c>
      <c r="G13" s="297"/>
      <c r="H13" s="297"/>
      <c r="I13" s="293"/>
      <c r="J13" s="454">
        <v>58427.831904859697</v>
      </c>
      <c r="K13" s="297">
        <v>0.50458381135218267</v>
      </c>
      <c r="L13" s="454">
        <v>53877.410618420246</v>
      </c>
      <c r="M13" s="297">
        <v>0.50454987629218473</v>
      </c>
      <c r="N13" s="297"/>
      <c r="O13" s="297"/>
    </row>
    <row r="14" spans="1:18" s="50" customFormat="1" ht="15.75" customHeight="1" x14ac:dyDescent="0.2">
      <c r="A14" s="550" t="s">
        <v>2</v>
      </c>
      <c r="B14" s="49"/>
      <c r="C14" s="551">
        <v>14918.371249672244</v>
      </c>
      <c r="D14" s="513">
        <v>0.48449286799521551</v>
      </c>
      <c r="E14" s="551">
        <v>13669.501429387477</v>
      </c>
      <c r="F14" s="513">
        <v>0.50492080857380461</v>
      </c>
      <c r="G14" s="513">
        <v>9.136176814758401E-2</v>
      </c>
      <c r="H14" s="513">
        <v>9.0997326877516826E-2</v>
      </c>
      <c r="I14" s="293"/>
      <c r="J14" s="551">
        <v>57366.27521935603</v>
      </c>
      <c r="K14" s="513">
        <v>0.49541618864781739</v>
      </c>
      <c r="L14" s="551">
        <v>52905.710634828953</v>
      </c>
      <c r="M14" s="513">
        <v>0.49545012370781527</v>
      </c>
      <c r="N14" s="513">
        <v>8.4311590015588855E-2</v>
      </c>
      <c r="O14" s="513">
        <v>9.612796810024693E-2</v>
      </c>
    </row>
    <row r="15" spans="1:18" s="50" customFormat="1" ht="15.75" customHeight="1" x14ac:dyDescent="0.2">
      <c r="A15" s="351" t="s">
        <v>109</v>
      </c>
      <c r="B15" s="52"/>
      <c r="C15" s="453">
        <v>9666.3777597611006</v>
      </c>
      <c r="D15" s="297">
        <v>0.31392777439123687</v>
      </c>
      <c r="E15" s="453">
        <v>8583.7840048337748</v>
      </c>
      <c r="F15" s="297">
        <v>0.31706578200619639</v>
      </c>
      <c r="G15" s="340"/>
      <c r="H15" s="340"/>
      <c r="I15" s="298"/>
      <c r="J15" s="453">
        <v>38049.325372840598</v>
      </c>
      <c r="K15" s="297">
        <v>0.32859466097030288</v>
      </c>
      <c r="L15" s="453">
        <v>34629.361951956671</v>
      </c>
      <c r="M15" s="297">
        <v>0.32429621409762799</v>
      </c>
      <c r="N15" s="340"/>
      <c r="O15" s="340"/>
    </row>
    <row r="16" spans="1:18" s="50" customFormat="1" ht="15.75" customHeight="1" x14ac:dyDescent="0.2">
      <c r="A16" s="549" t="s">
        <v>110</v>
      </c>
      <c r="B16" s="37"/>
      <c r="C16" s="515">
        <v>203.20428730082656</v>
      </c>
      <c r="D16" s="502">
        <v>6.5993147841433555E-3</v>
      </c>
      <c r="E16" s="515">
        <v>55.655145559786497</v>
      </c>
      <c r="F16" s="502">
        <v>2.0557765945234917E-3</v>
      </c>
      <c r="G16" s="502"/>
      <c r="H16" s="502"/>
      <c r="I16" s="298"/>
      <c r="J16" s="515">
        <v>615.4489596837268</v>
      </c>
      <c r="K16" s="502">
        <v>5.3150283288899728E-3</v>
      </c>
      <c r="L16" s="515">
        <v>666.09318217256657</v>
      </c>
      <c r="M16" s="502">
        <v>6.2378133768242767E-3</v>
      </c>
      <c r="N16" s="502"/>
      <c r="O16" s="502"/>
    </row>
    <row r="17" spans="1:16" s="50" customFormat="1" ht="15.75" customHeight="1" x14ac:dyDescent="0.2">
      <c r="A17" s="351" t="s">
        <v>129</v>
      </c>
      <c r="B17" s="49"/>
      <c r="C17" s="453">
        <v>-34.027995000000004</v>
      </c>
      <c r="D17" s="297">
        <v>-1.1051019319578241E-3</v>
      </c>
      <c r="E17" s="453">
        <v>73.980463</v>
      </c>
      <c r="F17" s="297">
        <v>2.7326728329914118E-3</v>
      </c>
      <c r="G17" s="340"/>
      <c r="H17" s="340"/>
      <c r="I17" s="298"/>
      <c r="J17" s="453">
        <v>-139.95661913999999</v>
      </c>
      <c r="K17" s="297">
        <v>-1.2086678900668445E-3</v>
      </c>
      <c r="L17" s="453">
        <v>187.54003196000002</v>
      </c>
      <c r="M17" s="297">
        <v>1.7562703708128738E-3</v>
      </c>
      <c r="N17" s="340"/>
      <c r="O17" s="340"/>
    </row>
    <row r="18" spans="1:16" s="50" customFormat="1" ht="15" customHeight="1" x14ac:dyDescent="0.2">
      <c r="A18" s="552" t="s">
        <v>164</v>
      </c>
      <c r="B18" s="49"/>
      <c r="C18" s="551">
        <v>5082.8171976103167</v>
      </c>
      <c r="D18" s="513">
        <v>0.16507088075179316</v>
      </c>
      <c r="E18" s="551">
        <v>4956.0818159939172</v>
      </c>
      <c r="F18" s="513">
        <v>0.18306657714009331</v>
      </c>
      <c r="G18" s="513">
        <v>2.5571688749650656E-2</v>
      </c>
      <c r="H18" s="513">
        <v>2.4069403336481887E-2</v>
      </c>
      <c r="I18" s="298"/>
      <c r="J18" s="551">
        <v>18841.457505971699</v>
      </c>
      <c r="K18" s="513">
        <v>0.16271516723869131</v>
      </c>
      <c r="L18" s="551">
        <v>17422.715468739712</v>
      </c>
      <c r="M18" s="513">
        <v>0.16315982586255012</v>
      </c>
      <c r="N18" s="513">
        <v>8.1430592135739666E-2</v>
      </c>
      <c r="O18" s="513">
        <v>8.9218587394882531E-2</v>
      </c>
      <c r="P18" s="5"/>
    </row>
    <row r="19" spans="1:16" s="50" customFormat="1" ht="14.25" customHeight="1" x14ac:dyDescent="0.2">
      <c r="A19" s="352" t="s">
        <v>169</v>
      </c>
      <c r="B19" s="299"/>
      <c r="C19" s="453">
        <v>1752.5777505190817</v>
      </c>
      <c r="D19" s="340">
        <v>5.6917166527294207E-2</v>
      </c>
      <c r="E19" s="453">
        <v>1656.3830451413269</v>
      </c>
      <c r="F19" s="340">
        <v>6.1183084897499108E-2</v>
      </c>
      <c r="G19" s="340"/>
      <c r="H19" s="340"/>
      <c r="I19" s="300"/>
      <c r="J19" s="453">
        <v>7039.7654095789076</v>
      </c>
      <c r="K19" s="340">
        <v>6.0795541193017236E-2</v>
      </c>
      <c r="L19" s="453">
        <v>7450.6479375270847</v>
      </c>
      <c r="M19" s="340">
        <v>6.9773648214093362E-2</v>
      </c>
      <c r="N19" s="340"/>
      <c r="O19" s="340"/>
      <c r="P19" s="5"/>
    </row>
    <row r="20" spans="1:16" s="50" customFormat="1" ht="15.75" thickBot="1" x14ac:dyDescent="0.25">
      <c r="A20" s="553" t="s">
        <v>133</v>
      </c>
      <c r="B20" s="356"/>
      <c r="C20" s="554">
        <v>6835.3949481293985</v>
      </c>
      <c r="D20" s="555">
        <v>0.22198804727908739</v>
      </c>
      <c r="E20" s="554">
        <v>6612.4648611352441</v>
      </c>
      <c r="F20" s="555">
        <v>0.24424966203759241</v>
      </c>
      <c r="G20" s="555">
        <v>3.3713613860457015E-2</v>
      </c>
      <c r="H20" s="555">
        <v>3.2654730231262086E-2</v>
      </c>
      <c r="I20" s="298"/>
      <c r="J20" s="554">
        <v>25881.222915550603</v>
      </c>
      <c r="K20" s="555">
        <v>0.22351070843170853</v>
      </c>
      <c r="L20" s="554">
        <v>24873.363406266799</v>
      </c>
      <c r="M20" s="555">
        <v>0.2329334740766435</v>
      </c>
      <c r="N20" s="555">
        <v>4.0519631093793862E-2</v>
      </c>
      <c r="O20" s="555">
        <v>5.0695798838851447E-2</v>
      </c>
      <c r="P20" s="5"/>
    </row>
    <row r="21" spans="1:16" s="50" customFormat="1" ht="6" customHeight="1" x14ac:dyDescent="0.2">
      <c r="A21" s="312"/>
      <c r="B21" s="60"/>
      <c r="C21" s="60"/>
      <c r="D21" s="60"/>
      <c r="E21" s="60"/>
      <c r="F21" s="60"/>
      <c r="G21" s="60"/>
      <c r="H21" s="60"/>
      <c r="I21" s="56"/>
      <c r="J21" s="60"/>
      <c r="K21" s="60"/>
      <c r="L21" s="60"/>
      <c r="M21" s="60"/>
      <c r="N21" s="60"/>
      <c r="O21" s="60"/>
      <c r="P21" s="60"/>
    </row>
    <row r="22" spans="1:16" s="50" customFormat="1" ht="11.1" customHeight="1" x14ac:dyDescent="0.2">
      <c r="A22" s="137"/>
      <c r="B22" s="91"/>
      <c r="C22" s="91"/>
      <c r="D22" s="91"/>
      <c r="E22" s="91"/>
      <c r="F22" s="91"/>
      <c r="G22" s="91"/>
      <c r="H22" s="91"/>
      <c r="I22" s="91"/>
      <c r="J22" s="91"/>
      <c r="K22" s="91"/>
      <c r="L22" s="91"/>
      <c r="M22" s="91"/>
      <c r="N22" s="91"/>
      <c r="O22" s="91"/>
    </row>
    <row r="23" spans="1:16" s="50" customFormat="1" ht="13.5" customHeight="1" x14ac:dyDescent="0.2">
      <c r="A23" s="313" t="s">
        <v>78</v>
      </c>
      <c r="B23" s="313"/>
      <c r="C23" s="313"/>
      <c r="D23" s="313"/>
      <c r="E23" s="313"/>
      <c r="F23" s="313"/>
      <c r="G23" s="313"/>
      <c r="H23" s="313"/>
      <c r="I23" s="314"/>
      <c r="J23" s="314"/>
      <c r="K23" s="315"/>
      <c r="L23" s="315"/>
      <c r="M23" s="315"/>
      <c r="N23" s="315"/>
      <c r="O23" s="91"/>
    </row>
    <row r="24" spans="1:16" s="50" customFormat="1" ht="13.5" customHeight="1" x14ac:dyDescent="0.2">
      <c r="A24" s="316" t="s">
        <v>201</v>
      </c>
      <c r="B24" s="317"/>
      <c r="C24" s="317"/>
      <c r="D24" s="317"/>
      <c r="E24" s="317"/>
      <c r="F24" s="317"/>
      <c r="G24" s="317"/>
      <c r="H24" s="317"/>
      <c r="I24" s="317"/>
      <c r="J24" s="317"/>
      <c r="K24" s="315"/>
      <c r="L24" s="315"/>
      <c r="M24" s="315"/>
      <c r="N24" s="315"/>
      <c r="O24" s="200"/>
    </row>
    <row r="25" spans="1:16" s="50" customFormat="1" ht="13.5" customHeight="1" x14ac:dyDescent="0.2">
      <c r="A25" s="316" t="s">
        <v>79</v>
      </c>
      <c r="B25" s="317"/>
      <c r="C25" s="317"/>
      <c r="D25" s="317"/>
      <c r="E25" s="317"/>
      <c r="F25" s="317"/>
      <c r="G25" s="317"/>
      <c r="H25" s="317"/>
      <c r="I25" s="317"/>
      <c r="J25" s="317"/>
      <c r="K25" s="315"/>
      <c r="L25" s="315"/>
      <c r="M25" s="315"/>
      <c r="N25" s="315"/>
      <c r="O25" s="38"/>
    </row>
    <row r="26" spans="1:16" s="50" customFormat="1" ht="13.5" customHeight="1" x14ac:dyDescent="0.2">
      <c r="A26" s="318" t="s">
        <v>80</v>
      </c>
      <c r="B26" s="317"/>
      <c r="C26" s="317"/>
      <c r="D26" s="317"/>
      <c r="E26" s="317"/>
      <c r="F26" s="317"/>
      <c r="G26" s="317"/>
      <c r="H26" s="317"/>
      <c r="I26" s="317"/>
      <c r="J26" s="317"/>
      <c r="K26" s="315"/>
      <c r="L26" s="315"/>
      <c r="M26" s="315"/>
      <c r="N26" s="315"/>
      <c r="O26" s="93"/>
    </row>
    <row r="27" spans="1:16" s="50" customFormat="1" ht="13.5" customHeight="1" x14ac:dyDescent="0.2">
      <c r="A27" s="318" t="s">
        <v>81</v>
      </c>
      <c r="B27" s="314"/>
      <c r="C27" s="314"/>
      <c r="D27" s="314"/>
      <c r="E27" s="314"/>
      <c r="F27" s="314"/>
      <c r="G27" s="314"/>
      <c r="H27" s="314"/>
      <c r="I27" s="314"/>
      <c r="J27" s="314"/>
      <c r="K27" s="315"/>
      <c r="L27" s="315"/>
      <c r="M27" s="315"/>
      <c r="N27" s="315"/>
      <c r="O27" s="55"/>
    </row>
    <row r="28" spans="1:16" ht="13.5" customHeight="1" x14ac:dyDescent="0.2">
      <c r="A28" s="319" t="s">
        <v>82</v>
      </c>
      <c r="B28" s="320"/>
      <c r="C28" s="320"/>
      <c r="D28" s="320"/>
      <c r="E28" s="320"/>
      <c r="F28" s="320"/>
      <c r="G28" s="320"/>
      <c r="H28" s="320"/>
      <c r="I28" s="320"/>
      <c r="J28" s="320"/>
      <c r="K28" s="315"/>
      <c r="L28" s="315"/>
      <c r="M28" s="315"/>
      <c r="N28" s="315"/>
    </row>
    <row r="29" spans="1:16" ht="13.5" customHeight="1" x14ac:dyDescent="0.2">
      <c r="A29" s="662" t="s">
        <v>83</v>
      </c>
      <c r="B29" s="662"/>
      <c r="C29" s="662"/>
      <c r="D29" s="662"/>
      <c r="E29" s="662"/>
      <c r="F29" s="662"/>
      <c r="G29" s="662"/>
      <c r="H29" s="662"/>
      <c r="I29" s="662"/>
      <c r="J29" s="662"/>
      <c r="K29" s="315"/>
      <c r="L29" s="315"/>
      <c r="M29" s="315"/>
      <c r="N29" s="315"/>
      <c r="O29" s="86"/>
    </row>
  </sheetData>
  <mergeCells count="6">
    <mergeCell ref="A29:J29"/>
    <mergeCell ref="C5:H5"/>
    <mergeCell ref="J5:O5"/>
    <mergeCell ref="A3:O3"/>
    <mergeCell ref="A1:O1"/>
    <mergeCell ref="A2:O2"/>
  </mergeCells>
  <printOptions horizontalCentered="1"/>
  <pageMargins left="0.43307086614173229" right="0.31496062992125984" top="0.78740157480314965" bottom="0.23622047244094491" header="0" footer="0"/>
  <pageSetup scale="44" orientation="portrait" horizontalDpi="300" verticalDpi="300" r:id="rId1"/>
  <headerFooter alignWithMargins="0"/>
  <customProperties>
    <customPr name="EpmWorksheetKeyString_GUID"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showGridLines="0" workbookViewId="0">
      <selection sqref="A1:O1"/>
    </sheetView>
  </sheetViews>
  <sheetFormatPr baseColWidth="10" defaultColWidth="9.85546875" defaultRowHeight="11.25" x14ac:dyDescent="0.2"/>
  <cols>
    <col min="1" max="1" width="51" style="1" customWidth="1"/>
    <col min="2" max="2" width="1.7109375" style="33" customWidth="1"/>
    <col min="3" max="5" width="8.7109375" style="32" customWidth="1"/>
    <col min="6" max="6" width="8.7109375" style="33" customWidth="1"/>
    <col min="7" max="7" width="8.7109375" style="32" customWidth="1"/>
    <col min="8" max="8" width="11.7109375" style="32" customWidth="1"/>
    <col min="9" max="9" width="2.7109375" style="32" customWidth="1"/>
    <col min="10" max="14" width="8.7109375" style="32" customWidth="1"/>
    <col min="15" max="15" width="11.7109375" style="32" customWidth="1"/>
    <col min="16" max="16384" width="9.85546875" style="321"/>
  </cols>
  <sheetData>
    <row r="1" spans="1:18" s="50" customFormat="1" ht="15" customHeight="1" x14ac:dyDescent="0.2">
      <c r="A1" s="640" t="s">
        <v>96</v>
      </c>
      <c r="B1" s="640"/>
      <c r="C1" s="640"/>
      <c r="D1" s="640"/>
      <c r="E1" s="640"/>
      <c r="F1" s="640"/>
      <c r="G1" s="640"/>
      <c r="H1" s="640"/>
      <c r="I1" s="640"/>
      <c r="J1" s="640"/>
      <c r="K1" s="640"/>
      <c r="L1" s="640"/>
      <c r="M1" s="640"/>
      <c r="N1" s="640"/>
      <c r="O1" s="640"/>
    </row>
    <row r="2" spans="1:18" s="50" customFormat="1" ht="15" customHeight="1" x14ac:dyDescent="0.2">
      <c r="A2" s="650" t="s">
        <v>98</v>
      </c>
      <c r="B2" s="650"/>
      <c r="C2" s="650"/>
      <c r="D2" s="650"/>
      <c r="E2" s="650"/>
      <c r="F2" s="650"/>
      <c r="G2" s="650"/>
      <c r="H2" s="650"/>
      <c r="I2" s="650"/>
      <c r="J2" s="650"/>
      <c r="K2" s="650"/>
      <c r="L2" s="650"/>
      <c r="M2" s="650"/>
      <c r="N2" s="650"/>
      <c r="O2" s="650"/>
    </row>
    <row r="3" spans="1:18" s="50" customFormat="1" ht="11.1" customHeight="1" x14ac:dyDescent="0.2">
      <c r="A3" s="660" t="s">
        <v>105</v>
      </c>
      <c r="B3" s="660"/>
      <c r="C3" s="660"/>
      <c r="D3" s="660"/>
      <c r="E3" s="660"/>
      <c r="F3" s="660"/>
      <c r="G3" s="660"/>
      <c r="H3" s="660"/>
      <c r="I3" s="660"/>
      <c r="J3" s="660"/>
      <c r="K3" s="660"/>
      <c r="L3" s="660"/>
      <c r="M3" s="660"/>
      <c r="N3" s="660"/>
      <c r="O3" s="660"/>
    </row>
    <row r="4" spans="1:18" s="50" customFormat="1" ht="11.1" customHeight="1" x14ac:dyDescent="0.2">
      <c r="A4" s="124"/>
      <c r="B4" s="42"/>
      <c r="C4" s="41"/>
      <c r="D4" s="41"/>
      <c r="E4" s="41"/>
      <c r="F4" s="42"/>
      <c r="G4" s="41"/>
      <c r="H4" s="41"/>
      <c r="I4" s="42"/>
      <c r="J4" s="43"/>
      <c r="K4" s="43"/>
      <c r="L4" s="31"/>
      <c r="M4" s="38"/>
      <c r="N4" s="38"/>
      <c r="O4" s="38"/>
    </row>
    <row r="5" spans="1:18" s="50" customFormat="1" ht="15" customHeight="1" x14ac:dyDescent="0.2">
      <c r="A5" s="124"/>
      <c r="B5" s="42"/>
      <c r="C5" s="661" t="str">
        <f>+'Consolidated Results KOF'!C5:H5</f>
        <v>For the Fourth Quarter of:</v>
      </c>
      <c r="D5" s="661"/>
      <c r="E5" s="661"/>
      <c r="F5" s="661"/>
      <c r="G5" s="661"/>
      <c r="H5" s="661"/>
      <c r="I5" s="42"/>
      <c r="J5" s="661" t="str">
        <f>+'Consolidated Results KOF'!J5:O5</f>
        <v>For Full Year:</v>
      </c>
      <c r="K5" s="661"/>
      <c r="L5" s="661"/>
      <c r="M5" s="661"/>
      <c r="N5" s="661"/>
      <c r="O5" s="661"/>
      <c r="Q5" s="290"/>
      <c r="R5" s="291"/>
    </row>
    <row r="6" spans="1:18" s="292" customFormat="1" ht="30.95" customHeight="1" x14ac:dyDescent="0.2">
      <c r="A6" s="125"/>
      <c r="B6" s="94"/>
      <c r="C6" s="597">
        <f>+'Division MX - CAM'!C6</f>
        <v>2021</v>
      </c>
      <c r="D6" s="598" t="s">
        <v>97</v>
      </c>
      <c r="E6" s="597">
        <f>+'Division MX - CAM'!E6</f>
        <v>2020</v>
      </c>
      <c r="F6" s="598" t="s">
        <v>97</v>
      </c>
      <c r="G6" s="597" t="s">
        <v>166</v>
      </c>
      <c r="H6" s="597" t="s">
        <v>167</v>
      </c>
      <c r="I6" s="602"/>
      <c r="J6" s="598">
        <v>2021</v>
      </c>
      <c r="K6" s="598" t="s">
        <v>97</v>
      </c>
      <c r="L6" s="598">
        <v>2020</v>
      </c>
      <c r="M6" s="598" t="s">
        <v>97</v>
      </c>
      <c r="N6" s="597" t="s">
        <v>166</v>
      </c>
      <c r="O6" s="597" t="s">
        <v>168</v>
      </c>
    </row>
    <row r="7" spans="1:18" s="50" customFormat="1" ht="15.75" customHeight="1" x14ac:dyDescent="0.2">
      <c r="A7" s="606" t="s">
        <v>130</v>
      </c>
      <c r="B7" s="49"/>
      <c r="C7" s="605">
        <v>2747.8774978837919</v>
      </c>
      <c r="D7" s="605"/>
      <c r="E7" s="605">
        <v>2437.9588610269361</v>
      </c>
      <c r="F7" s="605"/>
      <c r="G7" s="607">
        <v>0.1271221765925572</v>
      </c>
      <c r="H7" s="607">
        <v>0.12712217659058989</v>
      </c>
      <c r="I7" s="293"/>
      <c r="J7" s="605">
        <v>8880.8702012325575</v>
      </c>
      <c r="K7" s="605"/>
      <c r="L7" s="605">
        <v>7559.2477153510981</v>
      </c>
      <c r="M7" s="605"/>
      <c r="N7" s="607">
        <v>0.17483518673393217</v>
      </c>
      <c r="O7" s="607">
        <v>0.17483847358918791</v>
      </c>
      <c r="Q7" s="294"/>
      <c r="R7" s="291"/>
    </row>
    <row r="8" spans="1:18" s="50" customFormat="1" ht="15.75" customHeight="1" x14ac:dyDescent="0.2">
      <c r="A8" s="548" t="s">
        <v>131</v>
      </c>
      <c r="B8" s="49"/>
      <c r="C8" s="501">
        <v>419.55754027520527</v>
      </c>
      <c r="D8" s="501"/>
      <c r="E8" s="501">
        <v>407.21239558934917</v>
      </c>
      <c r="F8" s="501"/>
      <c r="G8" s="502">
        <v>3.0316230103922148E-2</v>
      </c>
      <c r="H8" s="502">
        <v>3.0312379070689177E-2</v>
      </c>
      <c r="I8" s="293"/>
      <c r="J8" s="501">
        <v>1400.0340715802226</v>
      </c>
      <c r="K8" s="501"/>
      <c r="L8" s="501">
        <v>1292.7260923583756</v>
      </c>
      <c r="M8" s="501"/>
      <c r="N8" s="502">
        <v>8.2998374049219059E-2</v>
      </c>
      <c r="O8" s="502">
        <v>8.2981177984988497E-2</v>
      </c>
      <c r="Q8" s="294"/>
      <c r="R8" s="291"/>
    </row>
    <row r="9" spans="1:18" s="50" customFormat="1" ht="15.75" customHeight="1" x14ac:dyDescent="0.2">
      <c r="A9" s="353" t="s">
        <v>72</v>
      </c>
      <c r="B9" s="49"/>
      <c r="C9" s="354">
        <v>49.807619377655698</v>
      </c>
      <c r="D9" s="354"/>
      <c r="E9" s="354">
        <v>43.996360520923609</v>
      </c>
      <c r="F9" s="355"/>
      <c r="G9" s="517">
        <v>0.13208499039297572</v>
      </c>
      <c r="H9" s="355"/>
      <c r="I9" s="293"/>
      <c r="J9" s="354">
        <v>48.206747510315999</v>
      </c>
      <c r="K9" s="354"/>
      <c r="L9" s="354">
        <v>46.093777460463969</v>
      </c>
      <c r="M9" s="355"/>
      <c r="N9" s="517">
        <v>4.5840678856585049E-2</v>
      </c>
      <c r="O9" s="355"/>
      <c r="Q9" s="294"/>
      <c r="R9" s="291"/>
    </row>
    <row r="10" spans="1:18" s="50" customFormat="1" ht="15.75" customHeight="1" x14ac:dyDescent="0.2">
      <c r="A10" s="549" t="s">
        <v>106</v>
      </c>
      <c r="B10" s="49"/>
      <c r="C10" s="515">
        <v>22326.541299705426</v>
      </c>
      <c r="D10" s="501"/>
      <c r="E10" s="515">
        <v>21981.063302911443</v>
      </c>
      <c r="F10" s="501"/>
      <c r="G10" s="501"/>
      <c r="H10" s="501"/>
      <c r="I10" s="293"/>
      <c r="J10" s="515">
        <v>78168.294249656072</v>
      </c>
      <c r="K10" s="501"/>
      <c r="L10" s="515">
        <v>74815.291109290047</v>
      </c>
      <c r="M10" s="501"/>
      <c r="N10" s="501"/>
      <c r="O10" s="501"/>
    </row>
    <row r="11" spans="1:18" s="50" customFormat="1" ht="15.75" customHeight="1" x14ac:dyDescent="0.2">
      <c r="A11" s="295" t="s">
        <v>107</v>
      </c>
      <c r="B11" s="49"/>
      <c r="C11" s="454">
        <v>154.42505859524911</v>
      </c>
      <c r="D11" s="296"/>
      <c r="E11" s="454">
        <v>61.924127164982828</v>
      </c>
      <c r="F11" s="296"/>
      <c r="G11" s="296"/>
      <c r="H11" s="296"/>
      <c r="I11" s="293"/>
      <c r="J11" s="454">
        <v>841.22472887444644</v>
      </c>
      <c r="K11" s="296"/>
      <c r="L11" s="454">
        <v>2016.2051943344641</v>
      </c>
      <c r="M11" s="296"/>
      <c r="N11" s="296"/>
      <c r="O11" s="296"/>
    </row>
    <row r="12" spans="1:18" s="50" customFormat="1" ht="15.75" customHeight="1" x14ac:dyDescent="0.2">
      <c r="A12" s="550" t="s">
        <v>132</v>
      </c>
      <c r="B12" s="48"/>
      <c r="C12" s="551">
        <v>22480.966358300673</v>
      </c>
      <c r="D12" s="513">
        <v>1</v>
      </c>
      <c r="E12" s="551">
        <v>22042.987430076424</v>
      </c>
      <c r="F12" s="513">
        <v>1</v>
      </c>
      <c r="G12" s="513">
        <v>1.98693089860702E-2</v>
      </c>
      <c r="H12" s="513">
        <v>6.422181130095117E-2</v>
      </c>
      <c r="I12" s="293"/>
      <c r="J12" s="551">
        <v>79009.518978530497</v>
      </c>
      <c r="K12" s="513">
        <v>1</v>
      </c>
      <c r="L12" s="551">
        <v>76831.496303624517</v>
      </c>
      <c r="M12" s="513">
        <v>1</v>
      </c>
      <c r="N12" s="513">
        <v>2.8348044482939816E-2</v>
      </c>
      <c r="O12" s="513">
        <v>0.13072891536144526</v>
      </c>
    </row>
    <row r="13" spans="1:18" s="50" customFormat="1" ht="15.75" customHeight="1" x14ac:dyDescent="0.2">
      <c r="A13" s="295" t="s">
        <v>108</v>
      </c>
      <c r="B13" s="48"/>
      <c r="C13" s="454">
        <v>13414.811049443053</v>
      </c>
      <c r="D13" s="297">
        <v>0.59671861234247547</v>
      </c>
      <c r="E13" s="454">
        <v>13773.556383174542</v>
      </c>
      <c r="F13" s="297">
        <v>0.62484980435915394</v>
      </c>
      <c r="G13" s="297"/>
      <c r="H13" s="297"/>
      <c r="I13" s="293"/>
      <c r="J13" s="454">
        <v>47777.887660104898</v>
      </c>
      <c r="K13" s="297">
        <v>0.60471052447601581</v>
      </c>
      <c r="L13" s="454">
        <v>46926.815592667088</v>
      </c>
      <c r="M13" s="297">
        <v>0.61077576059719818</v>
      </c>
      <c r="N13" s="297"/>
      <c r="O13" s="297"/>
    </row>
    <row r="14" spans="1:18" s="50" customFormat="1" ht="15.75" customHeight="1" x14ac:dyDescent="0.2">
      <c r="A14" s="550" t="s">
        <v>2</v>
      </c>
      <c r="B14" s="49"/>
      <c r="C14" s="551">
        <v>9066.1553088576202</v>
      </c>
      <c r="D14" s="513">
        <v>0.40328138765752447</v>
      </c>
      <c r="E14" s="551">
        <v>8269.4310469018819</v>
      </c>
      <c r="F14" s="513">
        <v>0.37515019564084612</v>
      </c>
      <c r="G14" s="513">
        <v>9.6345716825854577E-2</v>
      </c>
      <c r="H14" s="513">
        <v>0.14161529657074712</v>
      </c>
      <c r="I14" s="293"/>
      <c r="J14" s="551">
        <v>31231.631318425614</v>
      </c>
      <c r="K14" s="513">
        <v>0.39528947552398441</v>
      </c>
      <c r="L14" s="551">
        <v>29904.680710957411</v>
      </c>
      <c r="M14" s="513">
        <v>0.38922423940280154</v>
      </c>
      <c r="N14" s="513">
        <v>4.4372672635892618E-2</v>
      </c>
      <c r="O14" s="513">
        <v>0.14663226213061487</v>
      </c>
    </row>
    <row r="15" spans="1:18" s="50" customFormat="1" ht="15.75" customHeight="1" x14ac:dyDescent="0.2">
      <c r="A15" s="351" t="s">
        <v>109</v>
      </c>
      <c r="B15" s="52"/>
      <c r="C15" s="453">
        <v>6238.1627342126012</v>
      </c>
      <c r="D15" s="297">
        <v>0.27748641383066158</v>
      </c>
      <c r="E15" s="453">
        <v>5791.169240175398</v>
      </c>
      <c r="F15" s="297">
        <v>0.26272161423426987</v>
      </c>
      <c r="G15" s="340"/>
      <c r="H15" s="340"/>
      <c r="I15" s="298"/>
      <c r="J15" s="453">
        <v>22671.359280204648</v>
      </c>
      <c r="K15" s="297">
        <v>0.28694465645797956</v>
      </c>
      <c r="L15" s="453">
        <v>21814.818804138813</v>
      </c>
      <c r="M15" s="297">
        <v>0.28393067756913776</v>
      </c>
      <c r="N15" s="340"/>
      <c r="O15" s="340"/>
    </row>
    <row r="16" spans="1:18" s="50" customFormat="1" ht="15.75" customHeight="1" x14ac:dyDescent="0.2">
      <c r="A16" s="549" t="s">
        <v>110</v>
      </c>
      <c r="B16" s="37"/>
      <c r="C16" s="515">
        <v>119.34030638388501</v>
      </c>
      <c r="D16" s="502">
        <v>5.3085042912232663E-3</v>
      </c>
      <c r="E16" s="515">
        <v>174.0877398285439</v>
      </c>
      <c r="F16" s="502">
        <v>7.8976472849143359E-3</v>
      </c>
      <c r="G16" s="502"/>
      <c r="H16" s="502"/>
      <c r="I16" s="298"/>
      <c r="J16" s="515">
        <v>-55.6832564709634</v>
      </c>
      <c r="K16" s="502">
        <v>-7.0476642803121465E-4</v>
      </c>
      <c r="L16" s="515">
        <v>82.007241310699897</v>
      </c>
      <c r="M16" s="502">
        <v>1.0673648862261089E-3</v>
      </c>
      <c r="N16" s="502"/>
      <c r="O16" s="502"/>
    </row>
    <row r="17" spans="1:16" s="50" customFormat="1" ht="15.75" customHeight="1" x14ac:dyDescent="0.2">
      <c r="A17" s="351" t="s">
        <v>129</v>
      </c>
      <c r="B17" s="49"/>
      <c r="C17" s="453">
        <v>13.537879676538299</v>
      </c>
      <c r="D17" s="297">
        <v>6.0219296006996123E-4</v>
      </c>
      <c r="E17" s="453">
        <v>31.389819694797097</v>
      </c>
      <c r="F17" s="297">
        <v>1.4240274733345556E-3</v>
      </c>
      <c r="G17" s="340"/>
      <c r="H17" s="340"/>
      <c r="I17" s="298"/>
      <c r="J17" s="453">
        <v>54.989488082692695</v>
      </c>
      <c r="K17" s="297">
        <v>6.9598560772955926E-4</v>
      </c>
      <c r="L17" s="453">
        <v>187.66446129142003</v>
      </c>
      <c r="M17" s="297">
        <v>2.4425459651313203E-3</v>
      </c>
      <c r="N17" s="340"/>
      <c r="O17" s="340"/>
    </row>
    <row r="18" spans="1:16" s="50" customFormat="1" ht="15.75" customHeight="1" x14ac:dyDescent="0.2">
      <c r="A18" s="552" t="s">
        <v>164</v>
      </c>
      <c r="B18" s="49"/>
      <c r="C18" s="551">
        <v>2695.1143885845972</v>
      </c>
      <c r="D18" s="513">
        <v>0.11988427657556976</v>
      </c>
      <c r="E18" s="551">
        <v>2272.784247203143</v>
      </c>
      <c r="F18" s="513">
        <v>0.10310690664832735</v>
      </c>
      <c r="G18" s="513">
        <v>0.18582060391397381</v>
      </c>
      <c r="H18" s="513">
        <v>0.20553245429027345</v>
      </c>
      <c r="I18" s="298"/>
      <c r="J18" s="551">
        <v>8560.9658066092361</v>
      </c>
      <c r="K18" s="513">
        <v>0.10835359988630654</v>
      </c>
      <c r="L18" s="551">
        <v>7820.1902042164829</v>
      </c>
      <c r="M18" s="513">
        <v>0.10178365098230641</v>
      </c>
      <c r="N18" s="513">
        <v>9.4726033900472517E-2</v>
      </c>
      <c r="O18" s="513">
        <v>0.18733168267020295</v>
      </c>
    </row>
    <row r="19" spans="1:16" s="301" customFormat="1" ht="14.25" customHeight="1" x14ac:dyDescent="0.2">
      <c r="A19" s="352" t="s">
        <v>169</v>
      </c>
      <c r="B19" s="299"/>
      <c r="C19" s="453">
        <v>1117.6910068590803</v>
      </c>
      <c r="D19" s="340">
        <v>4.9717213621753138E-2</v>
      </c>
      <c r="E19" s="453">
        <v>1112.5850565394876</v>
      </c>
      <c r="F19" s="340">
        <v>5.0473424261061252E-2</v>
      </c>
      <c r="G19" s="340"/>
      <c r="H19" s="340"/>
      <c r="I19" s="300"/>
      <c r="J19" s="453">
        <v>4407.0258200476419</v>
      </c>
      <c r="K19" s="340">
        <v>5.5778416031683181E-2</v>
      </c>
      <c r="L19" s="453">
        <v>4651.6343491454245</v>
      </c>
      <c r="M19" s="340">
        <v>6.0543326278105873E-2</v>
      </c>
      <c r="N19" s="340"/>
      <c r="O19" s="340"/>
    </row>
    <row r="20" spans="1:16" s="50" customFormat="1" ht="15.75" thickBot="1" x14ac:dyDescent="0.25">
      <c r="A20" s="553" t="s">
        <v>133</v>
      </c>
      <c r="B20" s="356"/>
      <c r="C20" s="554">
        <v>3812.8053954436773</v>
      </c>
      <c r="D20" s="555">
        <v>0.1696014901973229</v>
      </c>
      <c r="E20" s="554">
        <v>3385.3693037426306</v>
      </c>
      <c r="F20" s="555">
        <v>0.15358033090938861</v>
      </c>
      <c r="G20" s="555">
        <v>0.12625981195862535</v>
      </c>
      <c r="H20" s="555">
        <v>0.1593105566374291</v>
      </c>
      <c r="I20" s="298"/>
      <c r="J20" s="554">
        <v>12967.991626656876</v>
      </c>
      <c r="K20" s="555">
        <v>0.1641320159179897</v>
      </c>
      <c r="L20" s="554">
        <v>12471.824553361908</v>
      </c>
      <c r="M20" s="555">
        <v>0.16232697726041229</v>
      </c>
      <c r="N20" s="555">
        <v>3.9783038253309977E-2</v>
      </c>
      <c r="O20" s="555">
        <v>0.13551198579527823</v>
      </c>
    </row>
    <row r="21" spans="1:16" s="50" customFormat="1" ht="11.1" customHeight="1" x14ac:dyDescent="0.2">
      <c r="A21" s="302"/>
      <c r="B21" s="49"/>
      <c r="C21" s="303"/>
      <c r="D21" s="304"/>
      <c r="E21" s="303"/>
      <c r="F21" s="305"/>
      <c r="G21" s="306"/>
      <c r="H21" s="306"/>
      <c r="I21" s="307"/>
      <c r="J21" s="308"/>
      <c r="K21" s="309"/>
      <c r="L21" s="308"/>
      <c r="M21" s="310"/>
      <c r="N21" s="311"/>
      <c r="O21" s="311"/>
    </row>
    <row r="22" spans="1:16" s="50" customFormat="1" ht="6" customHeight="1" x14ac:dyDescent="0.2">
      <c r="A22" s="312"/>
      <c r="B22" s="60"/>
      <c r="C22" s="60"/>
      <c r="D22" s="60"/>
      <c r="E22" s="60"/>
      <c r="F22" s="60"/>
      <c r="G22" s="60"/>
      <c r="H22" s="60"/>
      <c r="I22" s="56"/>
      <c r="J22" s="60"/>
      <c r="K22" s="60"/>
      <c r="L22" s="60"/>
      <c r="M22" s="60"/>
      <c r="N22" s="60"/>
      <c r="O22" s="60"/>
      <c r="P22" s="60"/>
    </row>
    <row r="23" spans="1:16" s="50" customFormat="1" ht="11.1" customHeight="1" x14ac:dyDescent="0.2">
      <c r="A23" s="137"/>
      <c r="B23" s="91"/>
      <c r="C23" s="91"/>
      <c r="D23" s="91"/>
      <c r="E23" s="91"/>
      <c r="F23" s="91"/>
      <c r="G23" s="91"/>
      <c r="H23" s="91"/>
      <c r="I23" s="91"/>
      <c r="J23" s="91"/>
      <c r="K23" s="91"/>
      <c r="L23" s="91"/>
      <c r="M23" s="91"/>
      <c r="N23" s="91"/>
      <c r="O23" s="91"/>
    </row>
    <row r="24" spans="1:16" s="50" customFormat="1" ht="16.5" customHeight="1" x14ac:dyDescent="0.25">
      <c r="A24" s="322" t="s">
        <v>78</v>
      </c>
      <c r="B24" s="323"/>
      <c r="C24" s="323"/>
      <c r="D24" s="202"/>
      <c r="E24" s="323"/>
      <c r="F24" s="323"/>
      <c r="G24" s="202"/>
      <c r="H24" s="323"/>
      <c r="I24" s="202"/>
      <c r="J24" s="323"/>
      <c r="K24" s="315"/>
      <c r="L24" s="315"/>
      <c r="M24" s="315"/>
      <c r="N24" s="315"/>
      <c r="O24" s="91"/>
    </row>
    <row r="25" spans="1:16" s="50" customFormat="1" ht="16.5" customHeight="1" x14ac:dyDescent="0.25">
      <c r="A25" s="322" t="s">
        <v>84</v>
      </c>
      <c r="B25" s="323"/>
      <c r="C25" s="323"/>
      <c r="D25" s="202"/>
      <c r="E25" s="323"/>
      <c r="F25" s="323"/>
      <c r="G25" s="202"/>
      <c r="H25" s="323"/>
      <c r="I25" s="202"/>
      <c r="J25" s="323"/>
      <c r="K25" s="315"/>
      <c r="L25" s="315"/>
      <c r="M25" s="315"/>
      <c r="N25" s="315"/>
      <c r="O25" s="200"/>
    </row>
    <row r="26" spans="1:16" s="50" customFormat="1" ht="33.75" customHeight="1" x14ac:dyDescent="0.2">
      <c r="A26" s="664" t="s">
        <v>202</v>
      </c>
      <c r="B26" s="664"/>
      <c r="C26" s="664"/>
      <c r="D26" s="664"/>
      <c r="E26" s="664"/>
      <c r="F26" s="664"/>
      <c r="G26" s="664"/>
      <c r="H26" s="664"/>
      <c r="I26" s="664"/>
      <c r="J26" s="664"/>
      <c r="K26" s="315"/>
      <c r="L26" s="315"/>
      <c r="M26" s="315"/>
      <c r="N26" s="315"/>
      <c r="O26" s="38"/>
    </row>
    <row r="27" spans="1:16" s="50" customFormat="1" ht="56.25" customHeight="1" x14ac:dyDescent="0.2">
      <c r="A27" s="664" t="s">
        <v>85</v>
      </c>
      <c r="B27" s="664"/>
      <c r="C27" s="664"/>
      <c r="D27" s="664"/>
      <c r="E27" s="664"/>
      <c r="F27" s="664"/>
      <c r="G27" s="664"/>
      <c r="H27" s="664"/>
      <c r="I27" s="664"/>
      <c r="J27" s="664"/>
      <c r="K27" s="315"/>
      <c r="L27" s="315"/>
      <c r="M27" s="315"/>
      <c r="N27" s="315"/>
      <c r="O27" s="93"/>
    </row>
    <row r="28" spans="1:16" s="50" customFormat="1" ht="16.5" customHeight="1" x14ac:dyDescent="0.25">
      <c r="A28" s="324" t="s">
        <v>86</v>
      </c>
      <c r="B28" s="323"/>
      <c r="C28" s="323"/>
      <c r="D28" s="202"/>
      <c r="E28" s="323"/>
      <c r="F28" s="323"/>
      <c r="G28" s="202"/>
      <c r="H28" s="323"/>
      <c r="I28" s="202"/>
      <c r="J28" s="323"/>
      <c r="K28" s="315"/>
      <c r="L28" s="315"/>
      <c r="M28" s="315"/>
      <c r="N28" s="315"/>
      <c r="O28" s="55"/>
    </row>
    <row r="29" spans="1:16" ht="16.5" customHeight="1" x14ac:dyDescent="0.25">
      <c r="A29" s="324" t="s">
        <v>87</v>
      </c>
      <c r="B29" s="323"/>
      <c r="C29" s="323"/>
      <c r="D29" s="202"/>
      <c r="E29" s="323"/>
      <c r="F29" s="323"/>
      <c r="G29" s="202"/>
      <c r="H29" s="323"/>
      <c r="I29" s="202"/>
      <c r="J29" s="323"/>
      <c r="K29" s="315"/>
      <c r="L29" s="315"/>
      <c r="M29" s="315"/>
      <c r="N29" s="315"/>
    </row>
    <row r="30" spans="1:16" ht="16.5" customHeight="1" x14ac:dyDescent="0.25">
      <c r="A30" s="325" t="s">
        <v>88</v>
      </c>
      <c r="B30" s="323"/>
      <c r="C30" s="323"/>
      <c r="D30" s="202"/>
      <c r="E30" s="323"/>
      <c r="F30" s="323"/>
      <c r="G30" s="202"/>
      <c r="H30" s="323"/>
      <c r="I30" s="202"/>
      <c r="J30" s="323"/>
      <c r="K30" s="315"/>
      <c r="L30" s="315"/>
      <c r="M30" s="315"/>
      <c r="N30" s="315"/>
      <c r="O30" s="86"/>
    </row>
    <row r="31" spans="1:16" ht="31.5" customHeight="1" x14ac:dyDescent="0.2">
      <c r="A31" s="663" t="s">
        <v>89</v>
      </c>
      <c r="B31" s="663"/>
      <c r="C31" s="663"/>
      <c r="D31" s="663"/>
      <c r="E31" s="663"/>
      <c r="F31" s="663"/>
      <c r="G31" s="663"/>
      <c r="H31" s="663"/>
      <c r="I31" s="663"/>
      <c r="J31" s="663"/>
    </row>
  </sheetData>
  <mergeCells count="8">
    <mergeCell ref="A2:O2"/>
    <mergeCell ref="A1:O1"/>
    <mergeCell ref="A31:J31"/>
    <mergeCell ref="C5:H5"/>
    <mergeCell ref="J5:O5"/>
    <mergeCell ref="A3:O3"/>
    <mergeCell ref="A26:J26"/>
    <mergeCell ref="A27:J27"/>
  </mergeCells>
  <pageMargins left="0.7" right="0.7" top="0.75" bottom="0.75" header="0.3" footer="0.3"/>
  <pageSetup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0"/>
  <sheetViews>
    <sheetView showGridLines="0" workbookViewId="0">
      <selection sqref="A1:J1"/>
    </sheetView>
  </sheetViews>
  <sheetFormatPr baseColWidth="10" defaultColWidth="9.85546875" defaultRowHeight="11.1" customHeight="1" x14ac:dyDescent="0.2"/>
  <cols>
    <col min="1" max="1" width="25.7109375" style="238" customWidth="1"/>
    <col min="2" max="2" width="1.7109375" style="237" customWidth="1"/>
    <col min="3" max="3" width="10.7109375" style="235" customWidth="1"/>
    <col min="4" max="5" width="11.28515625" style="235" customWidth="1"/>
    <col min="6" max="6" width="1.7109375" style="235" customWidth="1"/>
    <col min="7" max="8" width="10.7109375" style="235" customWidth="1"/>
    <col min="9" max="9" width="7.7109375" style="235" customWidth="1"/>
    <col min="10" max="10" width="1.7109375" style="235" hidden="1" customWidth="1"/>
    <col min="11" max="11" width="13.42578125" style="237" customWidth="1"/>
    <col min="12" max="12" width="10.28515625" style="237" customWidth="1"/>
    <col min="13" max="14" width="11.28515625" style="237" customWidth="1"/>
    <col min="15" max="15" width="19" style="237" customWidth="1"/>
    <col min="16" max="16" width="13.5703125" style="226" customWidth="1"/>
    <col min="17" max="16384" width="9.85546875" style="226"/>
  </cols>
  <sheetData>
    <row r="1" spans="1:18" ht="15" customHeight="1" x14ac:dyDescent="0.2">
      <c r="A1" s="640" t="s">
        <v>91</v>
      </c>
      <c r="B1" s="640"/>
      <c r="C1" s="640"/>
      <c r="D1" s="640"/>
      <c r="E1" s="640"/>
      <c r="F1" s="640"/>
      <c r="G1" s="640"/>
      <c r="H1" s="640"/>
      <c r="I1" s="640"/>
      <c r="J1" s="640"/>
      <c r="K1" s="224"/>
      <c r="L1" s="224"/>
      <c r="M1" s="224"/>
      <c r="N1" s="225"/>
      <c r="O1" s="226"/>
      <c r="P1" s="227"/>
      <c r="Q1" s="227"/>
      <c r="R1" s="227"/>
    </row>
    <row r="2" spans="1:18" ht="15" customHeight="1" x14ac:dyDescent="0.2">
      <c r="A2" s="650" t="s">
        <v>99</v>
      </c>
      <c r="B2" s="650"/>
      <c r="C2" s="650"/>
      <c r="D2" s="650"/>
      <c r="E2" s="650"/>
      <c r="F2" s="650"/>
      <c r="G2" s="650"/>
      <c r="H2" s="650"/>
      <c r="I2" s="650"/>
      <c r="J2" s="650"/>
      <c r="K2" s="228"/>
      <c r="L2" s="228"/>
      <c r="M2" s="228"/>
      <c r="N2" s="229"/>
      <c r="O2" s="224"/>
      <c r="P2" s="230"/>
      <c r="Q2" s="230"/>
      <c r="R2" s="230"/>
    </row>
    <row r="3" spans="1:18" ht="11.1" customHeight="1" x14ac:dyDescent="0.2">
      <c r="A3" s="231"/>
      <c r="B3" s="232"/>
      <c r="C3" s="233"/>
      <c r="D3" s="233"/>
      <c r="E3" s="233"/>
      <c r="F3" s="233"/>
      <c r="G3" s="233"/>
      <c r="H3" s="233"/>
      <c r="I3" s="233"/>
      <c r="J3" s="233"/>
      <c r="K3" s="234"/>
      <c r="L3" s="234"/>
      <c r="M3" s="234"/>
      <c r="N3" s="234"/>
      <c r="O3" s="228"/>
    </row>
    <row r="4" spans="1:18" ht="15" customHeight="1" x14ac:dyDescent="0.2">
      <c r="A4" s="596" t="s">
        <v>77</v>
      </c>
      <c r="B4" s="596"/>
      <c r="C4" s="596"/>
      <c r="D4" s="596"/>
      <c r="E4" s="596"/>
      <c r="G4" s="236"/>
      <c r="H4" s="236"/>
      <c r="I4" s="236"/>
      <c r="J4" s="236"/>
    </row>
    <row r="5" spans="1:18" ht="15" customHeight="1" x14ac:dyDescent="0.2">
      <c r="B5" s="235"/>
      <c r="C5" s="420" t="s">
        <v>230</v>
      </c>
      <c r="D5" s="420" t="s">
        <v>231</v>
      </c>
      <c r="E5" s="239"/>
      <c r="F5" s="240"/>
      <c r="G5" s="241"/>
      <c r="H5" s="241"/>
      <c r="I5" s="241"/>
      <c r="J5" s="237"/>
      <c r="O5" s="226"/>
    </row>
    <row r="6" spans="1:18" ht="15" customHeight="1" x14ac:dyDescent="0.2">
      <c r="A6" s="242" t="s">
        <v>199</v>
      </c>
      <c r="B6" s="243"/>
      <c r="C6" s="244">
        <v>2.4241042898135223E-2</v>
      </c>
      <c r="D6" s="244">
        <v>7.3551079426380284E-2</v>
      </c>
      <c r="E6" s="246"/>
      <c r="F6" s="247"/>
      <c r="G6" s="248"/>
      <c r="H6" s="248"/>
      <c r="I6" s="248"/>
      <c r="J6" s="249"/>
      <c r="K6" s="249"/>
      <c r="L6" s="250"/>
      <c r="M6" s="250"/>
      <c r="N6" s="250"/>
      <c r="O6" s="250"/>
      <c r="P6" s="249"/>
      <c r="Q6" s="249"/>
    </row>
    <row r="7" spans="1:18" ht="15" customHeight="1" x14ac:dyDescent="0.2">
      <c r="A7" s="563" t="s">
        <v>158</v>
      </c>
      <c r="B7" s="243"/>
      <c r="C7" s="564">
        <v>1.539325265553404E-2</v>
      </c>
      <c r="D7" s="564">
        <v>5.6219169165055094E-2</v>
      </c>
      <c r="E7" s="246"/>
      <c r="F7" s="247"/>
      <c r="G7" s="248"/>
      <c r="H7" s="248"/>
      <c r="I7" s="248"/>
      <c r="J7" s="249"/>
      <c r="K7" s="249"/>
      <c r="L7" s="250"/>
      <c r="M7" s="250"/>
      <c r="N7" s="250"/>
      <c r="O7" s="250"/>
      <c r="P7" s="250"/>
      <c r="Q7" s="251"/>
    </row>
    <row r="8" spans="1:18" ht="15" customHeight="1" x14ac:dyDescent="0.2">
      <c r="A8" s="242" t="s">
        <v>200</v>
      </c>
      <c r="B8" s="243"/>
      <c r="C8" s="244">
        <v>3.7984708557106339E-2</v>
      </c>
      <c r="D8" s="244">
        <v>0.10060982737443336</v>
      </c>
      <c r="E8" s="246"/>
      <c r="F8" s="247"/>
      <c r="G8" s="248"/>
      <c r="H8" s="248"/>
      <c r="I8" s="248"/>
      <c r="J8" s="249"/>
      <c r="K8" s="249"/>
      <c r="L8" s="250"/>
      <c r="M8" s="250"/>
      <c r="N8" s="250"/>
      <c r="O8" s="250"/>
      <c r="P8" s="250"/>
      <c r="Q8" s="251"/>
    </row>
    <row r="9" spans="1:18" ht="15" customHeight="1" x14ac:dyDescent="0.2">
      <c r="A9" s="563" t="s">
        <v>194</v>
      </c>
      <c r="B9" s="243"/>
      <c r="C9" s="564">
        <v>0.11072737172788294</v>
      </c>
      <c r="D9" s="564">
        <v>0.50941633543466303</v>
      </c>
      <c r="E9" s="246"/>
      <c r="F9" s="247"/>
      <c r="G9" s="248"/>
      <c r="H9" s="248"/>
      <c r="I9" s="248"/>
      <c r="J9" s="249"/>
      <c r="K9" s="249"/>
      <c r="L9" s="250"/>
      <c r="M9" s="250"/>
      <c r="N9" s="250"/>
      <c r="O9" s="250"/>
      <c r="P9" s="250"/>
      <c r="Q9" s="251"/>
    </row>
    <row r="10" spans="1:18" ht="15" customHeight="1" x14ac:dyDescent="0.2">
      <c r="A10" s="242" t="s">
        <v>195</v>
      </c>
      <c r="B10" s="252"/>
      <c r="C10" s="244">
        <v>2.015451514496136E-2</v>
      </c>
      <c r="D10" s="244">
        <v>3.2989079100000041E-2</v>
      </c>
      <c r="E10" s="246"/>
      <c r="F10" s="247"/>
      <c r="G10" s="248"/>
      <c r="H10" s="248"/>
      <c r="I10" s="248"/>
      <c r="J10" s="249"/>
      <c r="K10" s="249"/>
      <c r="L10" s="250"/>
      <c r="M10" s="250"/>
      <c r="N10" s="250"/>
      <c r="O10" s="250"/>
      <c r="P10" s="250"/>
      <c r="Q10" s="251"/>
    </row>
    <row r="11" spans="1:18" ht="15" customHeight="1" x14ac:dyDescent="0.2">
      <c r="A11" s="563" t="s">
        <v>103</v>
      </c>
      <c r="B11" s="252"/>
      <c r="C11" s="564">
        <v>6.1708351555649354E-3</v>
      </c>
      <c r="D11" s="564">
        <v>2.6021545712962224E-2</v>
      </c>
      <c r="E11" s="246"/>
      <c r="F11" s="247"/>
      <c r="G11" s="248"/>
      <c r="H11" s="248"/>
      <c r="I11" s="248"/>
      <c r="J11" s="249"/>
      <c r="K11" s="249"/>
      <c r="L11" s="250"/>
      <c r="M11" s="250"/>
      <c r="N11" s="250"/>
      <c r="O11" s="250"/>
      <c r="P11" s="250"/>
      <c r="Q11" s="251"/>
    </row>
    <row r="12" spans="1:18" ht="15" customHeight="1" x14ac:dyDescent="0.2">
      <c r="A12" s="242" t="s">
        <v>196</v>
      </c>
      <c r="B12" s="252"/>
      <c r="C12" s="244">
        <v>1.4162847956642022E-2</v>
      </c>
      <c r="D12" s="244">
        <v>3.0678495714254517E-2</v>
      </c>
      <c r="E12" s="246"/>
      <c r="F12" s="247"/>
      <c r="G12" s="248"/>
      <c r="H12" s="248"/>
      <c r="I12" s="248"/>
      <c r="J12" s="249"/>
      <c r="K12" s="249"/>
      <c r="L12" s="250"/>
      <c r="M12" s="250"/>
      <c r="N12" s="250"/>
      <c r="O12" s="250"/>
      <c r="P12" s="250"/>
      <c r="Q12" s="251"/>
    </row>
    <row r="13" spans="1:18" ht="15" customHeight="1" x14ac:dyDescent="0.2">
      <c r="A13" s="563" t="s">
        <v>197</v>
      </c>
      <c r="B13" s="252"/>
      <c r="C13" s="564">
        <v>3.4511692987778009E-2</v>
      </c>
      <c r="D13" s="564">
        <v>7.2100675352489096E-2</v>
      </c>
      <c r="E13" s="246"/>
      <c r="F13" s="247"/>
      <c r="G13" s="248"/>
      <c r="H13" s="248"/>
      <c r="I13" s="248"/>
      <c r="J13" s="249"/>
      <c r="K13" s="249"/>
      <c r="L13" s="250"/>
      <c r="M13" s="250"/>
      <c r="N13" s="250"/>
      <c r="O13" s="250"/>
      <c r="P13" s="250"/>
      <c r="Q13" s="251"/>
    </row>
    <row r="14" spans="1:18" ht="15" customHeight="1" thickBot="1" x14ac:dyDescent="0.25">
      <c r="A14" s="253" t="s">
        <v>198</v>
      </c>
      <c r="B14" s="254"/>
      <c r="C14" s="255">
        <v>1.2759986817815427E-2</v>
      </c>
      <c r="D14" s="255">
        <v>7.9593031107909828E-2</v>
      </c>
      <c r="E14" s="245"/>
      <c r="F14" s="247"/>
      <c r="G14" s="248"/>
      <c r="H14" s="248"/>
      <c r="I14" s="248"/>
      <c r="J14" s="249"/>
      <c r="K14" s="249"/>
      <c r="L14" s="250"/>
      <c r="M14" s="250"/>
      <c r="N14" s="250"/>
      <c r="O14" s="250"/>
      <c r="P14" s="250"/>
      <c r="Q14" s="251"/>
    </row>
    <row r="15" spans="1:18" ht="9.9499999999999993" customHeight="1" x14ac:dyDescent="0.2"/>
    <row r="16" spans="1:18" ht="15" customHeight="1" x14ac:dyDescent="0.2">
      <c r="A16" s="256" t="s">
        <v>157</v>
      </c>
    </row>
    <row r="17" spans="1:9" ht="11.1" customHeight="1" x14ac:dyDescent="0.2">
      <c r="A17" s="256"/>
    </row>
    <row r="18" spans="1:9" ht="11.1" customHeight="1" x14ac:dyDescent="0.2">
      <c r="A18" s="257"/>
    </row>
    <row r="19" spans="1:9" ht="15" customHeight="1" x14ac:dyDescent="0.2">
      <c r="A19" s="668" t="s">
        <v>104</v>
      </c>
      <c r="B19" s="668"/>
      <c r="C19" s="668"/>
      <c r="D19" s="668"/>
      <c r="E19" s="668"/>
      <c r="F19" s="668"/>
      <c r="G19" s="668"/>
      <c r="H19" s="668"/>
      <c r="I19" s="668"/>
    </row>
    <row r="20" spans="1:9" ht="25.5" customHeight="1" x14ac:dyDescent="0.2">
      <c r="C20" s="666" t="s">
        <v>100</v>
      </c>
      <c r="D20" s="666"/>
      <c r="E20" s="666"/>
      <c r="F20" s="608"/>
      <c r="G20" s="666" t="s">
        <v>215</v>
      </c>
      <c r="H20" s="666"/>
      <c r="I20" s="666"/>
    </row>
    <row r="21" spans="1:9" ht="15" customHeight="1" x14ac:dyDescent="0.2">
      <c r="C21" s="258" t="s">
        <v>230</v>
      </c>
      <c r="D21" s="258" t="s">
        <v>239</v>
      </c>
      <c r="E21" s="258" t="s">
        <v>76</v>
      </c>
      <c r="F21" s="357"/>
      <c r="G21" s="258" t="s">
        <v>241</v>
      </c>
      <c r="H21" s="258" t="s">
        <v>242</v>
      </c>
      <c r="I21" s="258" t="s">
        <v>76</v>
      </c>
    </row>
    <row r="22" spans="1:9" ht="15" customHeight="1" x14ac:dyDescent="0.2">
      <c r="A22" s="242" t="s">
        <v>199</v>
      </c>
      <c r="C22" s="260">
        <v>20.746780645161294</v>
      </c>
      <c r="D22" s="260">
        <v>20.630773118279567</v>
      </c>
      <c r="E22" s="586">
        <f>C22/D22-1</f>
        <v>5.623033427619939E-3</v>
      </c>
      <c r="F22" s="248"/>
      <c r="G22" s="260">
        <v>20.281343754480289</v>
      </c>
      <c r="H22" s="260">
        <v>21.488630708194282</v>
      </c>
      <c r="I22" s="586">
        <f>G22/H22-1</f>
        <v>-5.6182591162200812E-2</v>
      </c>
    </row>
    <row r="23" spans="1:9" ht="15" customHeight="1" x14ac:dyDescent="0.2">
      <c r="A23" s="563" t="s">
        <v>158</v>
      </c>
      <c r="B23" s="262"/>
      <c r="C23" s="565">
        <v>3879.9846363636366</v>
      </c>
      <c r="D23" s="565">
        <v>3662.5187581699352</v>
      </c>
      <c r="E23" s="587">
        <f t="shared" ref="E23:E29" si="0">C23/D23-1</f>
        <v>5.9376044889491109E-2</v>
      </c>
      <c r="F23" s="248"/>
      <c r="G23" s="565">
        <v>3744.2451189014205</v>
      </c>
      <c r="H23" s="565">
        <v>3695.2684281123934</v>
      </c>
      <c r="I23" s="587">
        <f t="shared" ref="I23:I29" si="1">G23/H23-1</f>
        <v>1.3253892576904125E-2</v>
      </c>
    </row>
    <row r="24" spans="1:9" ht="15" customHeight="1" x14ac:dyDescent="0.2">
      <c r="A24" s="242" t="s">
        <v>200</v>
      </c>
      <c r="C24" s="260">
        <v>5.5827437681159422</v>
      </c>
      <c r="D24" s="260">
        <v>5.3964039466089462</v>
      </c>
      <c r="E24" s="586">
        <f t="shared" si="0"/>
        <v>3.453036936274767E-2</v>
      </c>
      <c r="F24" s="248"/>
      <c r="G24" s="260">
        <v>5.3950273902586945</v>
      </c>
      <c r="H24" s="260">
        <v>5.1558397070602506</v>
      </c>
      <c r="I24" s="586">
        <f t="shared" si="1"/>
        <v>4.639160578846302E-2</v>
      </c>
    </row>
    <row r="25" spans="1:9" ht="15" customHeight="1" x14ac:dyDescent="0.2">
      <c r="A25" s="563" t="s">
        <v>194</v>
      </c>
      <c r="C25" s="565">
        <v>100.49585630743529</v>
      </c>
      <c r="D25" s="565">
        <v>80.081077694235589</v>
      </c>
      <c r="E25" s="587">
        <f t="shared" si="0"/>
        <v>0.25492637213434</v>
      </c>
      <c r="F25" s="248"/>
      <c r="G25" s="565">
        <v>102.72</v>
      </c>
      <c r="H25" s="565">
        <v>84.15</v>
      </c>
      <c r="I25" s="587">
        <f t="shared" si="1"/>
        <v>0.22067736185383224</v>
      </c>
    </row>
    <row r="26" spans="1:9" ht="15" customHeight="1" x14ac:dyDescent="0.2">
      <c r="A26" s="242" t="s">
        <v>195</v>
      </c>
      <c r="C26" s="260">
        <v>638.47659139784946</v>
      </c>
      <c r="D26" s="260">
        <v>609.07965232974914</v>
      </c>
      <c r="E26" s="586">
        <f t="shared" si="0"/>
        <v>4.8264523294541339E-2</v>
      </c>
      <c r="F26" s="248"/>
      <c r="G26" s="260">
        <v>624.10159389400917</v>
      </c>
      <c r="H26" s="260">
        <v>588.29476359535295</v>
      </c>
      <c r="I26" s="586">
        <f t="shared" si="1"/>
        <v>6.0865458124807148E-2</v>
      </c>
    </row>
    <row r="27" spans="1:9" ht="15" customHeight="1" x14ac:dyDescent="0.2">
      <c r="A27" s="563" t="s">
        <v>103</v>
      </c>
      <c r="C27" s="565">
        <v>1</v>
      </c>
      <c r="D27" s="565">
        <v>1</v>
      </c>
      <c r="E27" s="587">
        <f t="shared" si="0"/>
        <v>0</v>
      </c>
      <c r="F27" s="248"/>
      <c r="G27" s="565">
        <v>1</v>
      </c>
      <c r="H27" s="565">
        <v>1</v>
      </c>
      <c r="I27" s="587">
        <f t="shared" si="1"/>
        <v>0</v>
      </c>
    </row>
    <row r="28" spans="1:9" ht="15" customHeight="1" x14ac:dyDescent="0.2">
      <c r="A28" s="242" t="s">
        <v>196</v>
      </c>
      <c r="C28" s="260">
        <v>7.729419885304659</v>
      </c>
      <c r="D28" s="260">
        <v>7.7904842724014332</v>
      </c>
      <c r="E28" s="586">
        <f t="shared" si="0"/>
        <v>-7.8383300654493171E-3</v>
      </c>
      <c r="F28" s="248"/>
      <c r="G28" s="260">
        <v>7.735780843253969</v>
      </c>
      <c r="H28" s="260">
        <v>7.7219880684402407</v>
      </c>
      <c r="I28" s="586">
        <f t="shared" si="1"/>
        <v>1.78616888442229E-3</v>
      </c>
    </row>
    <row r="29" spans="1:9" ht="15" customHeight="1" x14ac:dyDescent="0.2">
      <c r="A29" s="563" t="s">
        <v>197</v>
      </c>
      <c r="C29" s="565">
        <v>35.433410501792132</v>
      </c>
      <c r="D29" s="565">
        <v>34.720506093189961</v>
      </c>
      <c r="E29" s="587">
        <f t="shared" si="0"/>
        <v>2.0532661784615991E-2</v>
      </c>
      <c r="F29" s="248"/>
      <c r="G29" s="565">
        <v>35.170999750384027</v>
      </c>
      <c r="H29" s="565">
        <v>34.342130933753552</v>
      </c>
      <c r="I29" s="587">
        <f t="shared" si="1"/>
        <v>2.4135625661359628E-2</v>
      </c>
    </row>
    <row r="30" spans="1:9" ht="15" customHeight="1" thickBot="1" x14ac:dyDescent="0.25">
      <c r="A30" s="253" t="s">
        <v>198</v>
      </c>
      <c r="B30" s="263"/>
      <c r="C30" s="264">
        <v>43.97590938030303</v>
      </c>
      <c r="D30" s="264">
        <v>42.603991269841273</v>
      </c>
      <c r="E30" s="588">
        <f>C30/D30-1</f>
        <v>3.2201633451955924E-2</v>
      </c>
      <c r="F30" s="248"/>
      <c r="G30" s="264">
        <v>43.553166677569266</v>
      </c>
      <c r="H30" s="264">
        <v>42.013286368259251</v>
      </c>
      <c r="I30" s="588">
        <f>G30/H30-1</f>
        <v>3.6652222247326671E-2</v>
      </c>
    </row>
    <row r="31" spans="1:9" ht="11.1" customHeight="1" x14ac:dyDescent="0.2">
      <c r="A31" s="265"/>
      <c r="B31" s="262"/>
    </row>
    <row r="32" spans="1:9" ht="11.1" customHeight="1" x14ac:dyDescent="0.2">
      <c r="A32" s="265"/>
      <c r="B32" s="262"/>
    </row>
    <row r="33" spans="1:15" ht="15" customHeight="1" x14ac:dyDescent="0.2">
      <c r="A33" s="667" t="s">
        <v>20</v>
      </c>
      <c r="B33" s="667"/>
      <c r="C33" s="667"/>
      <c r="D33" s="667"/>
      <c r="E33" s="667"/>
      <c r="F33" s="667"/>
      <c r="G33" s="667"/>
      <c r="H33" s="667"/>
      <c r="I33" s="667"/>
    </row>
    <row r="34" spans="1:15" ht="24.75" customHeight="1" x14ac:dyDescent="0.2">
      <c r="C34" s="666" t="s">
        <v>165</v>
      </c>
      <c r="D34" s="666"/>
      <c r="E34" s="666"/>
      <c r="F34" s="158"/>
      <c r="G34" s="666" t="s">
        <v>101</v>
      </c>
      <c r="H34" s="666"/>
      <c r="I34" s="666"/>
    </row>
    <row r="35" spans="1:15" ht="15" customHeight="1" x14ac:dyDescent="0.2">
      <c r="C35" s="328" t="s">
        <v>232</v>
      </c>
      <c r="D35" s="328" t="s">
        <v>233</v>
      </c>
      <c r="E35" s="258" t="s">
        <v>76</v>
      </c>
      <c r="F35" s="259"/>
      <c r="G35" s="328" t="s">
        <v>234</v>
      </c>
      <c r="H35" s="328" t="s">
        <v>235</v>
      </c>
      <c r="I35" s="258" t="s">
        <v>76</v>
      </c>
    </row>
    <row r="36" spans="1:15" ht="15" customHeight="1" x14ac:dyDescent="0.2">
      <c r="A36" s="242" t="str">
        <f t="shared" ref="A36:A43" si="2">+A22</f>
        <v>Mexico</v>
      </c>
      <c r="C36" s="260">
        <v>20.583500000000001</v>
      </c>
      <c r="D36" s="260">
        <v>19.95</v>
      </c>
      <c r="E36" s="586">
        <f>C36/D36-1</f>
        <v>3.1754385964912313E-2</v>
      </c>
      <c r="F36" s="248"/>
      <c r="G36" s="260">
        <v>20.604700000000001</v>
      </c>
      <c r="H36" s="260">
        <v>22.46</v>
      </c>
      <c r="I36" s="586">
        <f>G36/H36-1</f>
        <v>-8.2604630454140682E-2</v>
      </c>
      <c r="K36" s="225"/>
      <c r="O36" s="266"/>
    </row>
    <row r="37" spans="1:15" ht="15" customHeight="1" x14ac:dyDescent="0.2">
      <c r="A37" s="563" t="str">
        <f t="shared" si="2"/>
        <v>Colombia</v>
      </c>
      <c r="B37" s="262"/>
      <c r="C37" s="565">
        <v>3981.16</v>
      </c>
      <c r="D37" s="565">
        <v>3432.5</v>
      </c>
      <c r="E37" s="587">
        <f t="shared" ref="E37:E43" si="3">C37/D37-1</f>
        <v>0.1598426802621995</v>
      </c>
      <c r="F37" s="248"/>
      <c r="G37" s="565">
        <v>3834.68</v>
      </c>
      <c r="H37" s="565">
        <v>3878.94</v>
      </c>
      <c r="I37" s="587">
        <f t="shared" ref="I37:I43" si="4">G37/H37-1</f>
        <v>-1.1410333750973223E-2</v>
      </c>
    </row>
    <row r="38" spans="1:15" ht="15" customHeight="1" x14ac:dyDescent="0.2">
      <c r="A38" s="242" t="str">
        <f t="shared" si="2"/>
        <v>Brazil</v>
      </c>
      <c r="C38" s="260">
        <v>5.5804999999999998</v>
      </c>
      <c r="D38" s="260">
        <v>5.2</v>
      </c>
      <c r="E38" s="586">
        <f t="shared" si="3"/>
        <v>7.3173076923076952E-2</v>
      </c>
      <c r="F38" s="248"/>
      <c r="G38" s="260">
        <v>5.4394</v>
      </c>
      <c r="H38" s="260">
        <v>5.64</v>
      </c>
      <c r="I38" s="586">
        <f t="shared" si="4"/>
        <v>-3.556737588652481E-2</v>
      </c>
    </row>
    <row r="39" spans="1:15" ht="15" customHeight="1" x14ac:dyDescent="0.2">
      <c r="A39" s="563" t="str">
        <f t="shared" si="2"/>
        <v>Argentina</v>
      </c>
      <c r="C39" s="565">
        <v>102.72</v>
      </c>
      <c r="D39" s="565">
        <v>84.15</v>
      </c>
      <c r="E39" s="587">
        <f t="shared" si="3"/>
        <v>0.22067736185383224</v>
      </c>
      <c r="F39" s="248"/>
      <c r="G39" s="565">
        <v>98.74</v>
      </c>
      <c r="H39" s="565">
        <v>76.180000000000007</v>
      </c>
      <c r="I39" s="587">
        <f t="shared" si="4"/>
        <v>0.29614071934891029</v>
      </c>
      <c r="J39" s="267"/>
    </row>
    <row r="40" spans="1:15" ht="15" customHeight="1" x14ac:dyDescent="0.2">
      <c r="A40" s="242" t="str">
        <f t="shared" si="2"/>
        <v>Costa Rica</v>
      </c>
      <c r="C40" s="260">
        <v>645.25</v>
      </c>
      <c r="D40" s="260">
        <v>617.29999999999995</v>
      </c>
      <c r="E40" s="586">
        <f t="shared" si="3"/>
        <v>4.5277822776607968E-2</v>
      </c>
      <c r="F40" s="248"/>
      <c r="G40" s="260">
        <v>629.71</v>
      </c>
      <c r="H40" s="260">
        <v>606.67999999999995</v>
      </c>
      <c r="I40" s="586">
        <f t="shared" si="4"/>
        <v>3.7960704160348246E-2</v>
      </c>
    </row>
    <row r="41" spans="1:15" ht="15" customHeight="1" x14ac:dyDescent="0.2">
      <c r="A41" s="563" t="str">
        <f t="shared" si="2"/>
        <v>Panama</v>
      </c>
      <c r="C41" s="565">
        <v>1</v>
      </c>
      <c r="D41" s="565">
        <v>1</v>
      </c>
      <c r="E41" s="587">
        <f t="shared" si="3"/>
        <v>0</v>
      </c>
      <c r="F41" s="248"/>
      <c r="G41" s="565">
        <v>1</v>
      </c>
      <c r="H41" s="565">
        <v>1</v>
      </c>
      <c r="I41" s="587">
        <f t="shared" si="4"/>
        <v>0</v>
      </c>
    </row>
    <row r="42" spans="1:15" ht="15" customHeight="1" x14ac:dyDescent="0.2">
      <c r="A42" s="242" t="str">
        <f t="shared" si="2"/>
        <v>Guatemala</v>
      </c>
      <c r="C42" s="260">
        <v>7.7191200000000002</v>
      </c>
      <c r="D42" s="260">
        <v>7.79</v>
      </c>
      <c r="E42" s="586">
        <f t="shared" si="3"/>
        <v>-9.0988446726572025E-3</v>
      </c>
      <c r="F42" s="248"/>
      <c r="G42" s="260">
        <v>7.7336499999999999</v>
      </c>
      <c r="H42" s="260">
        <v>7.79</v>
      </c>
      <c r="I42" s="586">
        <f t="shared" si="4"/>
        <v>-7.2336328626444457E-3</v>
      </c>
    </row>
    <row r="43" spans="1:15" ht="15" customHeight="1" x14ac:dyDescent="0.2">
      <c r="A43" s="563" t="str">
        <f t="shared" si="2"/>
        <v>Nicaragua</v>
      </c>
      <c r="C43" s="565">
        <v>35.521000000000001</v>
      </c>
      <c r="D43" s="565">
        <v>34.82</v>
      </c>
      <c r="E43" s="587">
        <f t="shared" si="3"/>
        <v>2.0132107983917402E-2</v>
      </c>
      <c r="F43" s="248"/>
      <c r="G43" s="565">
        <v>35.344099999999997</v>
      </c>
      <c r="H43" s="565">
        <v>34.6</v>
      </c>
      <c r="I43" s="587">
        <f t="shared" si="4"/>
        <v>2.1505780346820602E-2</v>
      </c>
      <c r="K43" s="268"/>
      <c r="L43" s="268"/>
      <c r="M43" s="268"/>
      <c r="N43" s="268"/>
      <c r="O43" s="268"/>
    </row>
    <row r="44" spans="1:15" ht="15" customHeight="1" thickBot="1" x14ac:dyDescent="0.25">
      <c r="A44" s="253" t="str">
        <f t="shared" ref="A44" si="5">+A30</f>
        <v>Uruguay</v>
      </c>
      <c r="B44" s="263"/>
      <c r="C44" s="264">
        <v>44.695</v>
      </c>
      <c r="D44" s="264">
        <v>42.34</v>
      </c>
      <c r="E44" s="588">
        <f>C44/D44-1</f>
        <v>5.5621162021728843E-2</v>
      </c>
      <c r="F44" s="255"/>
      <c r="G44" s="264">
        <v>42.94</v>
      </c>
      <c r="H44" s="264">
        <v>42.58</v>
      </c>
      <c r="I44" s="588">
        <f>G44/H44-1</f>
        <v>8.4546735556598751E-3</v>
      </c>
      <c r="K44" s="268"/>
      <c r="L44" s="268"/>
      <c r="M44" s="268"/>
      <c r="N44" s="268"/>
      <c r="O44" s="268"/>
    </row>
    <row r="45" spans="1:15" ht="9.9499999999999993" customHeight="1" x14ac:dyDescent="0.2">
      <c r="A45" s="242"/>
      <c r="B45" s="262"/>
      <c r="C45" s="260"/>
      <c r="D45" s="260"/>
      <c r="E45" s="244"/>
      <c r="F45" s="244"/>
      <c r="G45" s="260"/>
      <c r="H45" s="260"/>
      <c r="I45" s="244"/>
      <c r="K45" s="268"/>
      <c r="L45" s="268"/>
      <c r="M45" s="268"/>
      <c r="N45" s="268"/>
      <c r="O45" s="268"/>
    </row>
    <row r="46" spans="1:15" ht="15" customHeight="1" x14ac:dyDescent="0.2">
      <c r="A46" s="665" t="s">
        <v>123</v>
      </c>
      <c r="B46" s="665"/>
      <c r="C46" s="665"/>
      <c r="D46" s="665"/>
      <c r="E46" s="665"/>
      <c r="F46" s="665"/>
      <c r="G46" s="665"/>
      <c r="H46" s="665"/>
      <c r="I46" s="665"/>
      <c r="K46" s="268"/>
      <c r="L46" s="268"/>
      <c r="M46" s="268"/>
      <c r="N46" s="268"/>
      <c r="O46" s="268"/>
    </row>
    <row r="47" spans="1:15" ht="11.1" customHeight="1" x14ac:dyDescent="0.2">
      <c r="K47" s="261"/>
      <c r="L47" s="261"/>
      <c r="M47" s="261"/>
      <c r="N47" s="261"/>
      <c r="O47" s="268"/>
    </row>
    <row r="48" spans="1:15" ht="11.1" customHeight="1" x14ac:dyDescent="0.2">
      <c r="A48" s="265"/>
      <c r="B48" s="262"/>
      <c r="K48" s="261"/>
      <c r="L48" s="261"/>
      <c r="M48" s="261"/>
      <c r="N48" s="261"/>
      <c r="O48" s="261"/>
    </row>
    <row r="49" spans="1:15" ht="11.1" customHeight="1" x14ac:dyDescent="0.2">
      <c r="A49" s="265"/>
      <c r="B49" s="262"/>
      <c r="K49" s="268"/>
      <c r="L49" s="268"/>
      <c r="M49" s="268"/>
      <c r="N49" s="268"/>
      <c r="O49" s="261"/>
    </row>
    <row r="50" spans="1:15" ht="11.1" customHeight="1" x14ac:dyDescent="0.2">
      <c r="A50" s="265"/>
      <c r="B50" s="262"/>
      <c r="O50" s="268"/>
    </row>
  </sheetData>
  <mergeCells count="9">
    <mergeCell ref="A46:I46"/>
    <mergeCell ref="C34:E34"/>
    <mergeCell ref="G34:I34"/>
    <mergeCell ref="A1:J1"/>
    <mergeCell ref="A2:J2"/>
    <mergeCell ref="C20:E20"/>
    <mergeCell ref="G20:I20"/>
    <mergeCell ref="A33:I33"/>
    <mergeCell ref="A19:I19"/>
  </mergeCells>
  <pageMargins left="0.7" right="0.7" top="0.75" bottom="0.75" header="0.3" footer="0.3"/>
  <customProperties>
    <customPr name="EpmWorksheetKeyString_GUID" r:id="rId1"/>
  </customProperti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W50"/>
  <sheetViews>
    <sheetView showGridLines="0" zoomScaleNormal="100" workbookViewId="0">
      <selection sqref="A1:O1"/>
    </sheetView>
  </sheetViews>
  <sheetFormatPr baseColWidth="10" defaultColWidth="9.85546875" defaultRowHeight="11.1" customHeight="1" x14ac:dyDescent="0.2"/>
  <cols>
    <col min="1" max="1" width="32.42578125" style="276" customWidth="1"/>
    <col min="2" max="2" width="1.7109375" style="278" customWidth="1"/>
    <col min="3" max="3" width="11.28515625" style="277" customWidth="1"/>
    <col min="4" max="4" width="13.140625" style="277" customWidth="1"/>
    <col min="5" max="5" width="11.28515625" style="277" customWidth="1"/>
    <col min="6" max="6" width="11.85546875" style="277" customWidth="1"/>
    <col min="7" max="7" width="11.28515625" style="277" customWidth="1"/>
    <col min="8" max="8" width="6.140625" style="277" customWidth="1"/>
    <col min="9" max="9" width="11.140625" style="277" customWidth="1"/>
    <col min="10" max="10" width="11.28515625" style="277" customWidth="1"/>
    <col min="11" max="11" width="10.5703125" style="277" customWidth="1"/>
    <col min="12" max="13" width="11.28515625" style="278" customWidth="1"/>
    <col min="14" max="14" width="4.140625" style="278" customWidth="1"/>
    <col min="15" max="15" width="11.28515625" style="278" customWidth="1"/>
    <col min="16" max="16" width="13.5703125" style="270" customWidth="1"/>
    <col min="17" max="17" width="9.85546875" style="270"/>
    <col min="18" max="18" width="11.28515625" style="270" bestFit="1" customWidth="1"/>
    <col min="19" max="16384" width="9.85546875" style="270"/>
  </cols>
  <sheetData>
    <row r="1" spans="1:44" ht="15" customHeight="1" x14ac:dyDescent="0.2">
      <c r="A1" s="647" t="s">
        <v>91</v>
      </c>
      <c r="B1" s="647"/>
      <c r="C1" s="647"/>
      <c r="D1" s="647"/>
      <c r="E1" s="647"/>
      <c r="F1" s="647"/>
      <c r="G1" s="647"/>
      <c r="H1" s="647"/>
      <c r="I1" s="647"/>
      <c r="J1" s="647"/>
      <c r="K1" s="647"/>
      <c r="L1" s="647"/>
      <c r="M1" s="647"/>
      <c r="N1" s="647"/>
      <c r="O1" s="647"/>
      <c r="P1" s="269"/>
      <c r="Q1" s="269"/>
      <c r="R1" s="269"/>
    </row>
    <row r="2" spans="1:44" ht="15" customHeight="1" x14ac:dyDescent="0.2">
      <c r="A2" s="647" t="s">
        <v>156</v>
      </c>
      <c r="B2" s="647"/>
      <c r="C2" s="647"/>
      <c r="D2" s="647"/>
      <c r="E2" s="647"/>
      <c r="F2" s="647"/>
      <c r="G2" s="647"/>
      <c r="H2" s="647"/>
      <c r="I2" s="647"/>
      <c r="J2" s="647"/>
      <c r="K2" s="647"/>
      <c r="L2" s="647"/>
      <c r="M2" s="647"/>
      <c r="N2" s="647"/>
      <c r="O2" s="647"/>
      <c r="P2" s="271"/>
      <c r="Q2" s="271"/>
      <c r="R2" s="271"/>
    </row>
    <row r="3" spans="1:44" ht="10.5" customHeight="1" x14ac:dyDescent="0.2">
      <c r="A3" s="272"/>
      <c r="B3" s="273"/>
      <c r="C3" s="274"/>
      <c r="D3" s="274"/>
      <c r="E3" s="274"/>
      <c r="F3" s="274"/>
      <c r="G3" s="274"/>
      <c r="H3" s="274"/>
      <c r="I3" s="274"/>
      <c r="J3" s="274"/>
      <c r="K3" s="274"/>
      <c r="L3" s="275"/>
      <c r="M3" s="275"/>
      <c r="N3" s="275"/>
      <c r="O3" s="275"/>
    </row>
    <row r="4" spans="1:44" ht="23.25" customHeight="1" thickBot="1" x14ac:dyDescent="0.25">
      <c r="A4" s="676" t="s">
        <v>125</v>
      </c>
      <c r="B4" s="676"/>
      <c r="C4" s="676"/>
      <c r="D4" s="676"/>
      <c r="E4" s="676"/>
      <c r="F4" s="676"/>
      <c r="G4" s="676"/>
      <c r="H4" s="676"/>
      <c r="I4" s="676"/>
      <c r="J4" s="676"/>
      <c r="K4" s="676"/>
      <c r="L4" s="676"/>
      <c r="M4" s="676"/>
      <c r="N4" s="676"/>
      <c r="O4" s="676"/>
    </row>
    <row r="5" spans="1:44" ht="18" customHeight="1" x14ac:dyDescent="0.2">
      <c r="A5" s="425"/>
      <c r="B5" s="426"/>
      <c r="C5" s="671" t="s">
        <v>221</v>
      </c>
      <c r="D5" s="671"/>
      <c r="E5" s="671"/>
      <c r="F5" s="671"/>
      <c r="G5" s="671"/>
      <c r="H5" s="426"/>
      <c r="I5" s="671" t="s">
        <v>224</v>
      </c>
      <c r="J5" s="671"/>
      <c r="K5" s="671"/>
      <c r="L5" s="671"/>
      <c r="M5" s="671"/>
      <c r="N5" s="427"/>
      <c r="O5" s="428" t="s">
        <v>71</v>
      </c>
      <c r="AR5" s="633"/>
    </row>
    <row r="6" spans="1:44" ht="18" customHeight="1" x14ac:dyDescent="0.2">
      <c r="A6" s="429"/>
      <c r="B6" s="389"/>
      <c r="C6" s="430" t="s">
        <v>63</v>
      </c>
      <c r="D6" s="430" t="s">
        <v>149</v>
      </c>
      <c r="E6" s="430" t="s">
        <v>150</v>
      </c>
      <c r="F6" s="430" t="s">
        <v>64</v>
      </c>
      <c r="G6" s="430" t="s">
        <v>65</v>
      </c>
      <c r="H6" s="426"/>
      <c r="I6" s="430" t="s">
        <v>63</v>
      </c>
      <c r="J6" s="430" t="s">
        <v>149</v>
      </c>
      <c r="K6" s="430" t="s">
        <v>150</v>
      </c>
      <c r="L6" s="430" t="s">
        <v>64</v>
      </c>
      <c r="M6" s="430" t="s">
        <v>65</v>
      </c>
      <c r="N6" s="431"/>
      <c r="O6" s="432" t="s">
        <v>76</v>
      </c>
      <c r="P6" s="279"/>
      <c r="Q6" s="279"/>
      <c r="R6" s="331"/>
      <c r="Z6" s="279"/>
      <c r="AA6" s="331"/>
      <c r="AR6" s="633"/>
    </row>
    <row r="7" spans="1:44" ht="18" customHeight="1" x14ac:dyDescent="0.2">
      <c r="A7" s="446" t="s">
        <v>199</v>
      </c>
      <c r="B7" s="389"/>
      <c r="C7" s="433">
        <v>337.55547475839802</v>
      </c>
      <c r="D7" s="433">
        <v>21.305855450084998</v>
      </c>
      <c r="E7" s="433">
        <v>67.677718728087001</v>
      </c>
      <c r="F7" s="433">
        <v>31.550028860682001</v>
      </c>
      <c r="G7" s="434">
        <v>458.089077797252</v>
      </c>
      <c r="H7" s="426"/>
      <c r="I7" s="604">
        <v>322.05730959497299</v>
      </c>
      <c r="J7" s="604">
        <v>17.017799549339998</v>
      </c>
      <c r="K7" s="604">
        <v>64.984109904619999</v>
      </c>
      <c r="L7" s="604">
        <v>27.903419547331993</v>
      </c>
      <c r="M7" s="434">
        <v>431.96263859626492</v>
      </c>
      <c r="N7" s="431"/>
      <c r="O7" s="435">
        <v>6.0483099385375771E-2</v>
      </c>
      <c r="P7" s="279"/>
      <c r="Q7" s="279"/>
      <c r="R7" s="331"/>
      <c r="Z7" s="279"/>
      <c r="AA7" s="331"/>
      <c r="AR7" s="633"/>
    </row>
    <row r="8" spans="1:44" ht="18" customHeight="1" x14ac:dyDescent="0.2">
      <c r="A8" s="446" t="s">
        <v>196</v>
      </c>
      <c r="B8" s="389"/>
      <c r="C8" s="615">
        <v>32.511175088153045</v>
      </c>
      <c r="D8" s="615">
        <v>0.85619690445099417</v>
      </c>
      <c r="E8" s="615" t="s">
        <v>220</v>
      </c>
      <c r="F8" s="615">
        <v>1.9684214611391584</v>
      </c>
      <c r="G8" s="611">
        <v>35.3357934537432</v>
      </c>
      <c r="H8" s="612"/>
      <c r="I8" s="615">
        <v>28.794195916795008</v>
      </c>
      <c r="J8" s="615">
        <v>0.90940940099099921</v>
      </c>
      <c r="K8" s="615" t="s">
        <v>220</v>
      </c>
      <c r="L8" s="615">
        <v>1.2715016973881927</v>
      </c>
      <c r="M8" s="434">
        <v>30.975107015174199</v>
      </c>
      <c r="N8" s="431"/>
      <c r="O8" s="435">
        <v>0.14078035102292863</v>
      </c>
      <c r="P8" s="279"/>
      <c r="Q8" s="279"/>
      <c r="R8" s="331"/>
      <c r="Z8" s="284"/>
      <c r="AA8" s="331"/>
      <c r="AR8" s="633"/>
    </row>
    <row r="9" spans="1:44" ht="18" customHeight="1" x14ac:dyDescent="0.2">
      <c r="A9" s="446" t="s">
        <v>219</v>
      </c>
      <c r="B9" s="389"/>
      <c r="C9" s="609">
        <v>31.851244206519986</v>
      </c>
      <c r="D9" s="609">
        <v>1.7204455937929999</v>
      </c>
      <c r="E9" s="609">
        <v>0.1462419965</v>
      </c>
      <c r="F9" s="609">
        <v>4.6380552504770023</v>
      </c>
      <c r="G9" s="434">
        <v>38.355987047289993</v>
      </c>
      <c r="H9" s="426"/>
      <c r="I9" s="609">
        <v>27.219884512633005</v>
      </c>
      <c r="J9" s="609">
        <v>1.3366914668300001</v>
      </c>
      <c r="K9" s="609">
        <v>9.7709880200000002E-2</v>
      </c>
      <c r="L9" s="609">
        <v>3.3751948618564005</v>
      </c>
      <c r="M9" s="434">
        <v>32.029480721519406</v>
      </c>
      <c r="N9" s="431"/>
      <c r="O9" s="435">
        <v>0.19752135168148532</v>
      </c>
      <c r="P9" s="279"/>
      <c r="Q9" s="284"/>
      <c r="R9" s="617"/>
      <c r="Z9" s="284"/>
      <c r="AA9" s="331"/>
      <c r="AR9" s="633"/>
    </row>
    <row r="10" spans="1:44" ht="18" customHeight="1" x14ac:dyDescent="0.2">
      <c r="A10" s="556" t="s">
        <v>212</v>
      </c>
      <c r="B10" s="389"/>
      <c r="C10" s="557">
        <v>401.91789405307105</v>
      </c>
      <c r="D10" s="610">
        <v>23.882497948328993</v>
      </c>
      <c r="E10" s="557">
        <v>67.823960724586996</v>
      </c>
      <c r="F10" s="557">
        <v>38.156505572298158</v>
      </c>
      <c r="G10" s="558">
        <v>531.78085829828524</v>
      </c>
      <c r="H10" s="426"/>
      <c r="I10" s="603">
        <v>378.07139002440101</v>
      </c>
      <c r="J10" s="603">
        <v>19.263900417160997</v>
      </c>
      <c r="K10" s="603">
        <v>65.081819784819999</v>
      </c>
      <c r="L10" s="603">
        <v>32.550116106576588</v>
      </c>
      <c r="M10" s="558">
        <v>494.96722633295855</v>
      </c>
      <c r="N10" s="431"/>
      <c r="O10" s="559">
        <v>7.4375898053020917E-2</v>
      </c>
      <c r="P10" s="279"/>
      <c r="Q10" s="284"/>
      <c r="R10" s="617"/>
      <c r="Z10" s="284"/>
      <c r="AA10" s="331"/>
      <c r="AR10" s="633"/>
    </row>
    <row r="11" spans="1:44" ht="18" customHeight="1" x14ac:dyDescent="0.2">
      <c r="A11" s="446" t="s">
        <v>158</v>
      </c>
      <c r="B11" s="436"/>
      <c r="C11" s="433">
        <v>66.940480703059009</v>
      </c>
      <c r="D11" s="433">
        <v>8.6532344120369977</v>
      </c>
      <c r="E11" s="433">
        <v>3.7601675803319994</v>
      </c>
      <c r="F11" s="433">
        <v>6.8640473016329899</v>
      </c>
      <c r="G11" s="434">
        <v>86.217929997060992</v>
      </c>
      <c r="H11" s="426"/>
      <c r="I11" s="604">
        <v>60.848959011276989</v>
      </c>
      <c r="J11" s="604">
        <v>4.9729825508740007</v>
      </c>
      <c r="K11" s="604">
        <v>4.1136140135180002</v>
      </c>
      <c r="L11" s="604">
        <v>4.2357140593229996</v>
      </c>
      <c r="M11" s="434">
        <v>74.171269634991987</v>
      </c>
      <c r="N11" s="431"/>
      <c r="O11" s="435">
        <v>0.16241680129452329</v>
      </c>
      <c r="P11" s="279"/>
      <c r="Q11" s="284"/>
      <c r="R11" s="617"/>
      <c r="Z11" s="284"/>
      <c r="AA11" s="331"/>
      <c r="AR11" s="633"/>
    </row>
    <row r="12" spans="1:44" ht="18" customHeight="1" x14ac:dyDescent="0.2">
      <c r="A12" s="446" t="s">
        <v>213</v>
      </c>
      <c r="B12" s="436"/>
      <c r="C12" s="433">
        <v>234.76557764399999</v>
      </c>
      <c r="D12" s="433">
        <v>16.633549326999997</v>
      </c>
      <c r="E12" s="433">
        <v>2.2589781369999979</v>
      </c>
      <c r="F12" s="433">
        <v>18.486999372</v>
      </c>
      <c r="G12" s="434">
        <v>272.14510447999999</v>
      </c>
      <c r="H12" s="426"/>
      <c r="I12" s="604">
        <v>239.20581276714668</v>
      </c>
      <c r="J12" s="604">
        <v>15.962778874999998</v>
      </c>
      <c r="K12" s="604">
        <v>2.8355816619999983</v>
      </c>
      <c r="L12" s="604">
        <v>17.370070724999998</v>
      </c>
      <c r="M12" s="434">
        <v>275.37424402914667</v>
      </c>
      <c r="N12" s="431"/>
      <c r="O12" s="435">
        <v>-1.1726367367911439E-2</v>
      </c>
      <c r="P12" s="279"/>
      <c r="Q12" s="284"/>
      <c r="R12" s="617"/>
      <c r="Z12" s="284"/>
      <c r="AA12" s="331"/>
    </row>
    <row r="13" spans="1:44" ht="18" customHeight="1" x14ac:dyDescent="0.2">
      <c r="A13" s="446" t="s">
        <v>194</v>
      </c>
      <c r="B13" s="436"/>
      <c r="C13" s="433">
        <v>38.166548765084933</v>
      </c>
      <c r="D13" s="433">
        <v>3.9513875310604973</v>
      </c>
      <c r="E13" s="433">
        <v>1.2488526360100032</v>
      </c>
      <c r="F13" s="433">
        <v>3.8170868659888444</v>
      </c>
      <c r="G13" s="434">
        <v>47.183875798144271</v>
      </c>
      <c r="H13" s="426"/>
      <c r="I13" s="604">
        <v>35.932426460402716</v>
      </c>
      <c r="J13" s="604">
        <v>2.9720376627181242</v>
      </c>
      <c r="K13" s="604">
        <v>1.8105774811000019</v>
      </c>
      <c r="L13" s="604">
        <v>3.8847373724566818</v>
      </c>
      <c r="M13" s="434">
        <v>44.599778976677527</v>
      </c>
      <c r="N13" s="431"/>
      <c r="O13" s="435">
        <v>5.7939677746341234E-2</v>
      </c>
      <c r="P13" s="279"/>
      <c r="Q13" s="279"/>
      <c r="R13" s="280"/>
    </row>
    <row r="14" spans="1:44" ht="18" customHeight="1" x14ac:dyDescent="0.2">
      <c r="A14" s="446" t="s">
        <v>198</v>
      </c>
      <c r="B14" s="436"/>
      <c r="C14" s="433">
        <v>12.083004585310295</v>
      </c>
      <c r="D14" s="433">
        <v>1.5725019454052789</v>
      </c>
      <c r="E14" s="433">
        <v>0</v>
      </c>
      <c r="F14" s="433">
        <v>0.35512346928442401</v>
      </c>
      <c r="G14" s="434">
        <v>14.010629999999997</v>
      </c>
      <c r="H14" s="426"/>
      <c r="I14" s="604">
        <v>11.57282249666372</v>
      </c>
      <c r="J14" s="604">
        <v>1.3082167320928391</v>
      </c>
      <c r="K14" s="604">
        <v>0</v>
      </c>
      <c r="L14" s="604">
        <v>0.18758577124344003</v>
      </c>
      <c r="M14" s="434">
        <v>13.068624999999999</v>
      </c>
      <c r="N14" s="431"/>
      <c r="O14" s="435">
        <v>7.208141636935772E-2</v>
      </c>
      <c r="P14" s="279"/>
      <c r="Q14" s="279"/>
      <c r="R14" s="280"/>
    </row>
    <row r="15" spans="1:44" ht="18" customHeight="1" x14ac:dyDescent="0.2">
      <c r="A15" s="556" t="s">
        <v>11</v>
      </c>
      <c r="B15" s="389"/>
      <c r="C15" s="557">
        <v>351.95561169745417</v>
      </c>
      <c r="D15" s="557">
        <v>30.810673215502771</v>
      </c>
      <c r="E15" s="557">
        <v>7.2679983533420005</v>
      </c>
      <c r="F15" s="557">
        <v>29.52325700890626</v>
      </c>
      <c r="G15" s="558">
        <v>419.55754027520527</v>
      </c>
      <c r="H15" s="623"/>
      <c r="I15" s="603">
        <v>347.56002073549007</v>
      </c>
      <c r="J15" s="603">
        <v>25.216015820684959</v>
      </c>
      <c r="K15" s="603">
        <v>8.7597731566179995</v>
      </c>
      <c r="L15" s="603">
        <v>25.678107928023124</v>
      </c>
      <c r="M15" s="558">
        <v>407.21391764081613</v>
      </c>
      <c r="N15" s="431"/>
      <c r="O15" s="559">
        <v>3.0312379070689843E-2</v>
      </c>
      <c r="P15" s="279"/>
      <c r="Q15" s="279"/>
      <c r="R15" s="280"/>
    </row>
    <row r="16" spans="1:44" ht="18" customHeight="1" thickBot="1" x14ac:dyDescent="0.25">
      <c r="A16" s="437" t="s">
        <v>66</v>
      </c>
      <c r="B16" s="437"/>
      <c r="C16" s="438">
        <v>753.87350575052528</v>
      </c>
      <c r="D16" s="438">
        <v>54.693171163831764</v>
      </c>
      <c r="E16" s="438">
        <v>75.09195907792899</v>
      </c>
      <c r="F16" s="438">
        <v>67.679762581204415</v>
      </c>
      <c r="G16" s="626">
        <v>951.33839857349039</v>
      </c>
      <c r="H16" s="624"/>
      <c r="I16" s="438">
        <v>725.63141075989108</v>
      </c>
      <c r="J16" s="438">
        <v>44.479916237845956</v>
      </c>
      <c r="K16" s="438">
        <v>73.841592941437995</v>
      </c>
      <c r="L16" s="438">
        <v>58.228224034599712</v>
      </c>
      <c r="M16" s="626">
        <v>902.18114397377474</v>
      </c>
      <c r="N16" s="431"/>
      <c r="O16" s="439">
        <v>5.4487122600674232E-2</v>
      </c>
      <c r="P16" s="279"/>
      <c r="Q16" s="279"/>
      <c r="R16" s="280"/>
    </row>
    <row r="17" spans="1:49" ht="9.9499999999999993" customHeight="1" x14ac:dyDescent="0.2">
      <c r="A17" s="282"/>
      <c r="B17" s="282"/>
      <c r="C17" s="283"/>
      <c r="D17" s="283"/>
      <c r="E17" s="283"/>
      <c r="F17" s="283"/>
      <c r="G17" s="283"/>
      <c r="H17" s="283"/>
      <c r="I17" s="283"/>
      <c r="J17" s="283"/>
      <c r="K17" s="283"/>
      <c r="L17" s="283"/>
      <c r="M17" s="283"/>
      <c r="N17" s="283"/>
      <c r="O17" s="283"/>
      <c r="P17" s="279"/>
      <c r="Q17" s="279"/>
      <c r="R17" s="280"/>
    </row>
    <row r="18" spans="1:49" ht="15" customHeight="1" x14ac:dyDescent="0.2">
      <c r="A18" s="447" t="s">
        <v>152</v>
      </c>
      <c r="B18" s="282"/>
      <c r="C18" s="283"/>
      <c r="D18" s="283"/>
      <c r="E18" s="283"/>
      <c r="F18" s="283"/>
      <c r="G18" s="283"/>
      <c r="H18" s="283"/>
      <c r="I18" s="614"/>
      <c r="J18" s="614"/>
      <c r="K18" s="614"/>
      <c r="L18" s="614"/>
      <c r="M18" s="614"/>
      <c r="N18" s="283"/>
      <c r="O18" s="283"/>
      <c r="P18" s="279"/>
      <c r="Q18" s="279"/>
      <c r="R18" s="280"/>
    </row>
    <row r="19" spans="1:49" ht="15" customHeight="1" x14ac:dyDescent="0.2">
      <c r="A19" s="447" t="s">
        <v>153</v>
      </c>
      <c r="B19" s="282"/>
      <c r="C19" s="283"/>
      <c r="D19" s="283"/>
      <c r="E19" s="283"/>
      <c r="F19" s="283"/>
      <c r="G19" s="283"/>
      <c r="H19" s="283"/>
      <c r="I19" s="614"/>
      <c r="J19" s="613"/>
      <c r="K19" s="283"/>
      <c r="L19" s="283"/>
      <c r="M19" s="283"/>
      <c r="N19" s="283"/>
      <c r="O19" s="283"/>
      <c r="P19" s="279"/>
      <c r="Q19" s="279"/>
      <c r="R19" s="280"/>
    </row>
    <row r="20" spans="1:49" ht="17.25" customHeight="1" x14ac:dyDescent="0.2">
      <c r="AK20" s="631"/>
    </row>
    <row r="21" spans="1:49" ht="23.25" customHeight="1" thickBot="1" x14ac:dyDescent="0.25">
      <c r="A21" s="424" t="s">
        <v>126</v>
      </c>
      <c r="B21" s="287"/>
      <c r="C21" s="287"/>
      <c r="D21" s="287"/>
      <c r="E21" s="287"/>
      <c r="F21" s="287"/>
      <c r="G21" s="287"/>
      <c r="H21" s="287"/>
      <c r="I21" s="287"/>
      <c r="J21" s="287"/>
      <c r="K21" s="287"/>
      <c r="L21" s="287"/>
      <c r="M21" s="287"/>
      <c r="N21" s="287"/>
      <c r="O21" s="287"/>
      <c r="AK21" s="631"/>
    </row>
    <row r="22" spans="1:49" ht="18" customHeight="1" x14ac:dyDescent="0.2">
      <c r="A22" s="425"/>
      <c r="B22" s="426"/>
      <c r="C22" s="671" t="s">
        <v>221</v>
      </c>
      <c r="D22" s="671"/>
      <c r="E22" s="671"/>
      <c r="F22" s="671"/>
      <c r="G22" s="671"/>
      <c r="H22" s="440"/>
      <c r="I22" s="671" t="s">
        <v>224</v>
      </c>
      <c r="J22" s="671"/>
      <c r="K22" s="671"/>
      <c r="L22" s="671"/>
      <c r="M22" s="671"/>
      <c r="N22" s="441"/>
      <c r="O22" s="428" t="s">
        <v>71</v>
      </c>
      <c r="AK22" s="631"/>
      <c r="AW22" s="633"/>
    </row>
    <row r="23" spans="1:49" ht="18" customHeight="1" x14ac:dyDescent="0.2">
      <c r="A23" s="429"/>
      <c r="B23" s="389"/>
      <c r="C23" s="430" t="s">
        <v>63</v>
      </c>
      <c r="D23" s="674" t="s">
        <v>127</v>
      </c>
      <c r="E23" s="674"/>
      <c r="F23" s="430" t="s">
        <v>64</v>
      </c>
      <c r="G23" s="430" t="s">
        <v>65</v>
      </c>
      <c r="H23" s="223"/>
      <c r="I23" s="430" t="s">
        <v>63</v>
      </c>
      <c r="J23" s="674" t="s">
        <v>128</v>
      </c>
      <c r="K23" s="674"/>
      <c r="L23" s="430" t="s">
        <v>64</v>
      </c>
      <c r="M23" s="430" t="s">
        <v>65</v>
      </c>
      <c r="N23" s="442"/>
      <c r="O23" s="432" t="s">
        <v>76</v>
      </c>
      <c r="P23" s="279"/>
      <c r="Q23" s="279"/>
      <c r="R23" s="331"/>
      <c r="S23" s="332"/>
      <c r="Z23" s="279"/>
      <c r="AA23" s="331"/>
      <c r="AK23" s="631"/>
      <c r="AW23" s="633"/>
    </row>
    <row r="24" spans="1:49" ht="18" customHeight="1" x14ac:dyDescent="0.2">
      <c r="A24" s="446" t="s">
        <v>199</v>
      </c>
      <c r="B24" s="389"/>
      <c r="C24" s="433">
        <v>1871.2973934791189</v>
      </c>
      <c r="D24" s="673">
        <v>154.711382511511</v>
      </c>
      <c r="E24" s="673"/>
      <c r="F24" s="433">
        <v>226.38364670674301</v>
      </c>
      <c r="G24" s="434">
        <v>2252.3924226973727</v>
      </c>
      <c r="H24" s="223"/>
      <c r="I24" s="433">
        <v>1726.9204664239639</v>
      </c>
      <c r="J24" s="673">
        <v>124.48488080554</v>
      </c>
      <c r="K24" s="673"/>
      <c r="L24" s="433">
        <v>190.43566414692796</v>
      </c>
      <c r="M24" s="434">
        <v>2041.8410113764321</v>
      </c>
      <c r="N24" s="433"/>
      <c r="O24" s="435">
        <v>0.10311841624681883</v>
      </c>
      <c r="P24" s="279"/>
      <c r="Q24" s="279"/>
      <c r="R24" s="331"/>
      <c r="Z24" s="279"/>
      <c r="AA24" s="331"/>
      <c r="AK24" s="631"/>
      <c r="AW24" s="633"/>
    </row>
    <row r="25" spans="1:49" s="286" customFormat="1" ht="18" customHeight="1" x14ac:dyDescent="0.2">
      <c r="A25" s="446" t="s">
        <v>196</v>
      </c>
      <c r="B25" s="389"/>
      <c r="C25" s="615">
        <v>250.163405762362</v>
      </c>
      <c r="D25" s="669">
        <v>8.4658960002380006</v>
      </c>
      <c r="E25" s="669"/>
      <c r="F25" s="615">
        <v>19.957915241619997</v>
      </c>
      <c r="G25" s="611">
        <v>278.58721700422001</v>
      </c>
      <c r="H25" s="616"/>
      <c r="I25" s="615">
        <v>206.03773231192793</v>
      </c>
      <c r="J25" s="669">
        <v>9.1956350000019995</v>
      </c>
      <c r="K25" s="669"/>
      <c r="L25" s="615">
        <v>12.837454952444599</v>
      </c>
      <c r="M25" s="434">
        <v>228.07082226437453</v>
      </c>
      <c r="N25" s="433"/>
      <c r="O25" s="435">
        <v>0.22149433337548108</v>
      </c>
      <c r="P25" s="284"/>
      <c r="Q25" s="279"/>
      <c r="R25" s="331"/>
      <c r="Z25" s="279"/>
      <c r="AA25" s="331"/>
      <c r="AK25" s="632"/>
      <c r="AW25" s="634"/>
    </row>
    <row r="26" spans="1:49" s="286" customFormat="1" ht="18" customHeight="1" x14ac:dyDescent="0.2">
      <c r="A26" s="446" t="s">
        <v>219</v>
      </c>
      <c r="B26" s="389"/>
      <c r="C26" s="615">
        <v>225.22811222011103</v>
      </c>
      <c r="D26" s="669">
        <v>11.345384006869999</v>
      </c>
      <c r="E26" s="669"/>
      <c r="F26" s="615">
        <v>48.840880465460927</v>
      </c>
      <c r="G26" s="611">
        <v>285.41437669244198</v>
      </c>
      <c r="H26" s="616"/>
      <c r="I26" s="615">
        <v>177.42979461962096</v>
      </c>
      <c r="J26" s="669">
        <v>8.8810519983019987</v>
      </c>
      <c r="K26" s="669"/>
      <c r="L26" s="615">
        <v>30.360403042085505</v>
      </c>
      <c r="M26" s="434">
        <v>216.67124966000844</v>
      </c>
      <c r="N26" s="609"/>
      <c r="O26" s="435">
        <v>0.31726925995166599</v>
      </c>
      <c r="P26" s="284"/>
      <c r="Q26" s="284"/>
      <c r="R26" s="617"/>
      <c r="Z26" s="279"/>
      <c r="AA26" s="331"/>
      <c r="AK26" s="632"/>
      <c r="AW26" s="634"/>
    </row>
    <row r="27" spans="1:49" ht="18" customHeight="1" x14ac:dyDescent="0.2">
      <c r="A27" s="556" t="s">
        <v>212</v>
      </c>
      <c r="B27" s="389"/>
      <c r="C27" s="557">
        <v>2346.6889114615919</v>
      </c>
      <c r="D27" s="672">
        <v>174.522662518619</v>
      </c>
      <c r="E27" s="672"/>
      <c r="F27" s="557">
        <v>295.18244241382394</v>
      </c>
      <c r="G27" s="558">
        <v>2816.3940163940351</v>
      </c>
      <c r="H27" s="223"/>
      <c r="I27" s="557">
        <v>2110.3879933555127</v>
      </c>
      <c r="J27" s="672">
        <v>142.56156780384401</v>
      </c>
      <c r="K27" s="672"/>
      <c r="L27" s="557">
        <v>233.63352214145806</v>
      </c>
      <c r="M27" s="558">
        <v>2486.5830833008145</v>
      </c>
      <c r="N27" s="433"/>
      <c r="O27" s="559">
        <v>0.13263620078015381</v>
      </c>
      <c r="P27" s="279"/>
      <c r="Q27" s="284"/>
      <c r="R27" s="617"/>
      <c r="Z27" s="279"/>
      <c r="AA27" s="331"/>
      <c r="AW27" s="633"/>
    </row>
    <row r="28" spans="1:49" ht="18" customHeight="1" x14ac:dyDescent="0.2">
      <c r="A28" s="446" t="s">
        <v>158</v>
      </c>
      <c r="B28" s="436"/>
      <c r="C28" s="433">
        <v>455.15552146490108</v>
      </c>
      <c r="D28" s="673">
        <v>93.849821394033</v>
      </c>
      <c r="E28" s="673"/>
      <c r="F28" s="433">
        <v>66.914001140857991</v>
      </c>
      <c r="G28" s="434">
        <v>615.91934399979209</v>
      </c>
      <c r="H28" s="223"/>
      <c r="I28" s="433">
        <v>375.91846436457911</v>
      </c>
      <c r="J28" s="673">
        <v>56.545407037762004</v>
      </c>
      <c r="K28" s="673"/>
      <c r="L28" s="433">
        <v>36.033916866849999</v>
      </c>
      <c r="M28" s="434">
        <v>468.49778826919112</v>
      </c>
      <c r="N28" s="433"/>
      <c r="O28" s="435">
        <v>0.31466862687918384</v>
      </c>
      <c r="P28" s="279"/>
      <c r="Q28" s="284"/>
      <c r="R28" s="617"/>
      <c r="Z28" s="279"/>
      <c r="AA28" s="331"/>
      <c r="AW28" s="633"/>
    </row>
    <row r="29" spans="1:49" ht="18" customHeight="1" x14ac:dyDescent="0.2">
      <c r="A29" s="446" t="s">
        <v>213</v>
      </c>
      <c r="B29" s="436"/>
      <c r="C29" s="433">
        <v>1470.7533006019999</v>
      </c>
      <c r="D29" s="673">
        <v>147.21512912599999</v>
      </c>
      <c r="E29" s="673"/>
      <c r="F29" s="433">
        <v>205.27838361600001</v>
      </c>
      <c r="G29" s="434">
        <v>1823.2468133439997</v>
      </c>
      <c r="H29" s="223"/>
      <c r="I29" s="433">
        <v>1402.8565792180002</v>
      </c>
      <c r="J29" s="673">
        <v>135.76156183800001</v>
      </c>
      <c r="K29" s="673"/>
      <c r="L29" s="433">
        <v>175.78709268600002</v>
      </c>
      <c r="M29" s="434">
        <v>1714.4052337420003</v>
      </c>
      <c r="N29" s="433"/>
      <c r="O29" s="435">
        <v>6.348649517619176E-2</v>
      </c>
      <c r="P29" s="279"/>
      <c r="Q29" s="284"/>
      <c r="R29" s="617"/>
      <c r="Z29" s="279"/>
      <c r="AA29" s="331"/>
    </row>
    <row r="30" spans="1:49" ht="18" customHeight="1" x14ac:dyDescent="0.2">
      <c r="A30" s="446" t="s">
        <v>194</v>
      </c>
      <c r="B30" s="436"/>
      <c r="C30" s="609">
        <v>188.54730554</v>
      </c>
      <c r="D30" s="673">
        <v>25.339941</v>
      </c>
      <c r="E30" s="673"/>
      <c r="F30" s="433">
        <v>28.596585999999967</v>
      </c>
      <c r="G30" s="434">
        <v>242.48383253999998</v>
      </c>
      <c r="H30" s="223"/>
      <c r="I30" s="433">
        <v>156.26882101999999</v>
      </c>
      <c r="J30" s="673">
        <v>16.540289999999999</v>
      </c>
      <c r="K30" s="673"/>
      <c r="L30" s="433">
        <v>24.749155999999999</v>
      </c>
      <c r="M30" s="434">
        <v>197.55826701999999</v>
      </c>
      <c r="N30" s="433"/>
      <c r="O30" s="435">
        <v>0.22740412840051838</v>
      </c>
      <c r="P30" s="279"/>
      <c r="Q30" s="279"/>
      <c r="R30" s="331"/>
      <c r="Z30" s="279"/>
      <c r="AA30" s="280"/>
    </row>
    <row r="31" spans="1:49" ht="18" customHeight="1" x14ac:dyDescent="0.2">
      <c r="A31" s="446" t="s">
        <v>198</v>
      </c>
      <c r="B31" s="436"/>
      <c r="C31" s="609">
        <v>56.405241000000004</v>
      </c>
      <c r="D31" s="673">
        <v>6.27834</v>
      </c>
      <c r="E31" s="673"/>
      <c r="F31" s="433">
        <v>3.5439270000000005</v>
      </c>
      <c r="G31" s="434">
        <v>66.227508</v>
      </c>
      <c r="H31" s="223"/>
      <c r="I31" s="604">
        <v>50.660781</v>
      </c>
      <c r="J31" s="673">
        <v>4.9245270000000003</v>
      </c>
      <c r="K31" s="673"/>
      <c r="L31" s="604">
        <v>1.9122639999999997</v>
      </c>
      <c r="M31" s="434">
        <v>57.497571999999998</v>
      </c>
      <c r="N31" s="433"/>
      <c r="O31" s="435">
        <v>0.15183138515831596</v>
      </c>
      <c r="P31" s="279"/>
      <c r="Q31" s="279"/>
      <c r="R31" s="280"/>
    </row>
    <row r="32" spans="1:49" ht="18" customHeight="1" x14ac:dyDescent="0.2">
      <c r="A32" s="556" t="s">
        <v>11</v>
      </c>
      <c r="B32" s="389"/>
      <c r="C32" s="557">
        <v>2170.8613686069007</v>
      </c>
      <c r="D32" s="672">
        <v>272.68323152003302</v>
      </c>
      <c r="E32" s="672"/>
      <c r="F32" s="557">
        <v>304.33289775685796</v>
      </c>
      <c r="G32" s="558">
        <v>2747.8774978837919</v>
      </c>
      <c r="H32" s="222"/>
      <c r="I32" s="557">
        <v>1985.7046456025791</v>
      </c>
      <c r="J32" s="672">
        <v>213.77178587576202</v>
      </c>
      <c r="K32" s="672"/>
      <c r="L32" s="557">
        <v>238.48242955285002</v>
      </c>
      <c r="M32" s="558">
        <v>2437.9588610311912</v>
      </c>
      <c r="N32" s="433"/>
      <c r="O32" s="559">
        <v>0.12712217659058989</v>
      </c>
      <c r="P32" s="279"/>
      <c r="Q32" s="279"/>
      <c r="R32" s="280"/>
    </row>
    <row r="33" spans="1:18" ht="18" customHeight="1" thickBot="1" x14ac:dyDescent="0.25">
      <c r="A33" s="437" t="str">
        <f t="shared" ref="A33" si="0">+A16</f>
        <v>TOTAL</v>
      </c>
      <c r="B33" s="437"/>
      <c r="C33" s="438">
        <v>4517.5502800684926</v>
      </c>
      <c r="D33" s="670">
        <v>447.20589403865199</v>
      </c>
      <c r="E33" s="670"/>
      <c r="F33" s="438">
        <v>599.51534017068184</v>
      </c>
      <c r="G33" s="438">
        <v>5564.271514277827</v>
      </c>
      <c r="H33" s="222"/>
      <c r="I33" s="438">
        <v>4096.0926389580918</v>
      </c>
      <c r="J33" s="670">
        <v>356.33335367960603</v>
      </c>
      <c r="K33" s="670"/>
      <c r="L33" s="438">
        <v>472.11595169430808</v>
      </c>
      <c r="M33" s="438">
        <v>4924.5419443320061</v>
      </c>
      <c r="N33" s="438"/>
      <c r="O33" s="439">
        <v>0.12990641102816269</v>
      </c>
      <c r="P33" s="279"/>
      <c r="Q33" s="279"/>
      <c r="R33" s="280"/>
    </row>
    <row r="34" spans="1:18" ht="11.1" customHeight="1" x14ac:dyDescent="0.2">
      <c r="K34" s="675"/>
      <c r="L34" s="675"/>
    </row>
    <row r="35" spans="1:18" ht="24.95" customHeight="1" thickBot="1" x14ac:dyDescent="0.25">
      <c r="A35" s="287" t="s">
        <v>69</v>
      </c>
      <c r="B35" s="287"/>
      <c r="C35" s="287"/>
      <c r="D35" s="287"/>
      <c r="E35" s="287"/>
      <c r="F35" s="288"/>
      <c r="G35" s="288"/>
      <c r="H35" s="288"/>
      <c r="I35" s="288"/>
      <c r="J35" s="288"/>
      <c r="K35" s="288"/>
      <c r="L35" s="288"/>
      <c r="M35" s="288"/>
      <c r="N35" s="288"/>
      <c r="O35" s="288"/>
    </row>
    <row r="36" spans="1:18" ht="18" customHeight="1" x14ac:dyDescent="0.25">
      <c r="A36" s="448" t="s">
        <v>70</v>
      </c>
      <c r="C36" s="457" t="s">
        <v>221</v>
      </c>
      <c r="D36" s="457" t="s">
        <v>224</v>
      </c>
      <c r="E36" s="457" t="s">
        <v>76</v>
      </c>
    </row>
    <row r="37" spans="1:18" ht="18" customHeight="1" x14ac:dyDescent="0.2">
      <c r="A37" s="446" t="str">
        <f>+'[1]Vol y Trans T  delta Total'!B37</f>
        <v>Mexico</v>
      </c>
      <c r="B37" s="289"/>
      <c r="C37" s="444">
        <v>24857.47986309</v>
      </c>
      <c r="D37" s="444">
        <v>22159.811019099998</v>
      </c>
      <c r="E37" s="458">
        <v>0.12173699683922523</v>
      </c>
    </row>
    <row r="38" spans="1:18" ht="18" customHeight="1" x14ac:dyDescent="0.2">
      <c r="A38" s="446" t="s">
        <v>196</v>
      </c>
      <c r="B38" s="289"/>
      <c r="C38" s="444">
        <v>2927.4932092700046</v>
      </c>
      <c r="D38" s="444">
        <v>2425.2650396524859</v>
      </c>
      <c r="E38" s="458">
        <v>0.20708176690226088</v>
      </c>
      <c r="G38" s="618"/>
    </row>
    <row r="39" spans="1:18" ht="18" customHeight="1" x14ac:dyDescent="0.2">
      <c r="A39" s="446" t="s">
        <v>219</v>
      </c>
      <c r="B39" s="289"/>
      <c r="C39" s="444">
        <v>3006.7521214555763</v>
      </c>
      <c r="D39" s="444">
        <v>2487.4889797101741</v>
      </c>
      <c r="E39" s="458">
        <v>0.20874992652466084</v>
      </c>
    </row>
    <row r="40" spans="1:18" ht="18" customHeight="1" x14ac:dyDescent="0.2">
      <c r="A40" s="560" t="str">
        <f>+'[1]Vol y Trans T  delta Total'!B39</f>
        <v>Mexico and Central America</v>
      </c>
      <c r="B40" s="289"/>
      <c r="C40" s="561">
        <v>30791.725193815582</v>
      </c>
      <c r="D40" s="561">
        <v>27072.565038462661</v>
      </c>
      <c r="E40" s="562">
        <v>0.13737745758737741</v>
      </c>
    </row>
    <row r="41" spans="1:18" ht="18" customHeight="1" x14ac:dyDescent="0.2">
      <c r="A41" s="446" t="str">
        <f>+'[1]Vol y Trans T  delta Total'!B40</f>
        <v>Colombia</v>
      </c>
      <c r="B41" s="289"/>
      <c r="C41" s="444">
        <v>4146.4110630277582</v>
      </c>
      <c r="D41" s="444">
        <v>3202.1975183106842</v>
      </c>
      <c r="E41" s="458">
        <v>0.29486424223300034</v>
      </c>
    </row>
    <row r="42" spans="1:18" ht="18" customHeight="1" x14ac:dyDescent="0.2">
      <c r="A42" s="446" t="s">
        <v>151</v>
      </c>
      <c r="B42" s="289"/>
      <c r="C42" s="444">
        <v>14557.538079334647</v>
      </c>
      <c r="D42" s="444">
        <v>16064.694049155994</v>
      </c>
      <c r="E42" s="458">
        <v>-9.3817906846506705E-2</v>
      </c>
    </row>
    <row r="43" spans="1:18" ht="18" customHeight="1" x14ac:dyDescent="0.2">
      <c r="A43" s="446" t="str">
        <f>+'[1]Vol y Trans T  delta Total'!B43</f>
        <v>Argentina</v>
      </c>
      <c r="B43" s="289"/>
      <c r="C43" s="444">
        <v>2640.328115374029</v>
      </c>
      <c r="D43" s="444">
        <v>1799.3190499003579</v>
      </c>
      <c r="E43" s="458">
        <v>0.46740408018258028</v>
      </c>
    </row>
    <row r="44" spans="1:18" ht="18" customHeight="1" x14ac:dyDescent="0.2">
      <c r="A44" s="446" t="str">
        <f>+'[1]Vol y Trans T  delta Total'!B44</f>
        <v>Uruguay</v>
      </c>
      <c r="B44" s="289"/>
      <c r="C44" s="444">
        <v>1136.6891005642433</v>
      </c>
      <c r="D44" s="444">
        <v>976.77681815455594</v>
      </c>
      <c r="E44" s="458">
        <v>0.1637142481655256</v>
      </c>
    </row>
    <row r="45" spans="1:18" ht="18" customHeight="1" x14ac:dyDescent="0.2">
      <c r="A45" s="560" t="str">
        <f>+'[1]Vol y Trans T  delta Total'!B45</f>
        <v>South America</v>
      </c>
      <c r="B45" s="289"/>
      <c r="C45" s="561">
        <v>22480.966358300677</v>
      </c>
      <c r="D45" s="561">
        <v>22042.987435521591</v>
      </c>
      <c r="E45" s="562">
        <v>1.9869308734137281E-2</v>
      </c>
    </row>
    <row r="46" spans="1:18" ht="18" customHeight="1" thickBot="1" x14ac:dyDescent="0.25">
      <c r="A46" s="437" t="str">
        <f>A33</f>
        <v>TOTAL</v>
      </c>
      <c r="B46" s="281"/>
      <c r="C46" s="445">
        <v>53272.691552116259</v>
      </c>
      <c r="D46" s="445">
        <v>49115.552473984251</v>
      </c>
      <c r="E46" s="439">
        <v>8.4639973872511876E-2</v>
      </c>
      <c r="G46" s="283"/>
    </row>
    <row r="47" spans="1:18" ht="9.9499999999999993" customHeight="1" x14ac:dyDescent="0.2">
      <c r="C47" s="426"/>
      <c r="D47" s="426"/>
      <c r="E47" s="426"/>
      <c r="F47" s="426"/>
    </row>
    <row r="48" spans="1:18" ht="15" customHeight="1" x14ac:dyDescent="0.2">
      <c r="A48" s="447" t="s">
        <v>214</v>
      </c>
      <c r="C48" s="426"/>
      <c r="D48" s="426"/>
      <c r="E48" s="426"/>
      <c r="F48" s="426"/>
    </row>
    <row r="49" spans="1:1" ht="15" customHeight="1" x14ac:dyDescent="0.2">
      <c r="A49" s="447" t="s">
        <v>237</v>
      </c>
    </row>
    <row r="50" spans="1:1" ht="11.1" customHeight="1" x14ac:dyDescent="0.2">
      <c r="A50" s="449"/>
    </row>
  </sheetData>
  <mergeCells count="30">
    <mergeCell ref="K34:L34"/>
    <mergeCell ref="C22:G22"/>
    <mergeCell ref="A1:O1"/>
    <mergeCell ref="A2:O2"/>
    <mergeCell ref="A4:O4"/>
    <mergeCell ref="D23:E23"/>
    <mergeCell ref="D24:E24"/>
    <mergeCell ref="D25:E25"/>
    <mergeCell ref="D27:E27"/>
    <mergeCell ref="D28:E28"/>
    <mergeCell ref="D29:E29"/>
    <mergeCell ref="D30:E30"/>
    <mergeCell ref="D31:E31"/>
    <mergeCell ref="J31:K31"/>
    <mergeCell ref="D32:E32"/>
    <mergeCell ref="D33:E33"/>
    <mergeCell ref="I5:M5"/>
    <mergeCell ref="C5:G5"/>
    <mergeCell ref="J23:K23"/>
    <mergeCell ref="J24:K24"/>
    <mergeCell ref="J25:K25"/>
    <mergeCell ref="D26:E26"/>
    <mergeCell ref="J26:K26"/>
    <mergeCell ref="J33:K33"/>
    <mergeCell ref="I22:M22"/>
    <mergeCell ref="J27:K27"/>
    <mergeCell ref="J28:K28"/>
    <mergeCell ref="J29:K29"/>
    <mergeCell ref="J30:K30"/>
    <mergeCell ref="J32:K32"/>
  </mergeCells>
  <pageMargins left="0.7" right="0.7" top="0.75" bottom="0.75" header="0.3" footer="0.3"/>
  <pageSetup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8FF19BADE023B4B8EA1D0FA10B51E5B" ma:contentTypeVersion="13" ma:contentTypeDescription="Create a new document." ma:contentTypeScope="" ma:versionID="250406a8a620eac17baaf2a198333fe0">
  <xsd:schema xmlns:xsd="http://www.w3.org/2001/XMLSchema" xmlns:xs="http://www.w3.org/2001/XMLSchema" xmlns:p="http://schemas.microsoft.com/office/2006/metadata/properties" xmlns:ns3="7be310e5-b569-45c7-bf5c-7e55775c9180" xmlns:ns4="0cfdbde9-a91d-4843-a6a6-e1f918f4c07b" targetNamespace="http://schemas.microsoft.com/office/2006/metadata/properties" ma:root="true" ma:fieldsID="7e62571e35c2f262d0495a6ee27572fb" ns3:_="" ns4:_="">
    <xsd:import namespace="7be310e5-b569-45c7-bf5c-7e55775c9180"/>
    <xsd:import namespace="0cfdbde9-a91d-4843-a6a6-e1f918f4c0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e310e5-b569-45c7-bf5c-7e55775c9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fdbde9-a91d-4843-a6a6-e1f918f4c0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B1DDBF-226D-4C2D-B6A4-0DCD38F14A94}">
  <ds:schemaRefs>
    <ds:schemaRef ds:uri="7be310e5-b569-45c7-bf5c-7e55775c9180"/>
    <ds:schemaRef ds:uri="http://purl.org/dc/terms/"/>
    <ds:schemaRef ds:uri="http://schemas.openxmlformats.org/package/2006/metadata/core-properties"/>
    <ds:schemaRef ds:uri="http://purl.org/dc/dcmitype/"/>
    <ds:schemaRef ds:uri="0cfdbde9-a91d-4843-a6a6-e1f918f4c07b"/>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8DB19AD-C0CC-4031-B1BF-3E64C558E875}">
  <ds:schemaRefs>
    <ds:schemaRef ds:uri="http://schemas.microsoft.com/sharepoint/v3/contenttype/forms"/>
  </ds:schemaRefs>
</ds:datastoreItem>
</file>

<file path=customXml/itemProps3.xml><?xml version="1.0" encoding="utf-8"?>
<ds:datastoreItem xmlns:ds="http://schemas.openxmlformats.org/officeDocument/2006/customXml" ds:itemID="{4EBF0597-B0F7-4C49-ACA9-EE25AA4C67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e310e5-b569-45c7-bf5c-7e55775c9180"/>
    <ds:schemaRef ds:uri="0cfdbde9-a91d-4843-a6a6-e1f918f4c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KOF Summary</vt:lpstr>
      <vt:lpstr>Division Summary</vt:lpstr>
      <vt:lpstr>Consolidated Balance</vt:lpstr>
      <vt:lpstr>FEMCO Comercial</vt:lpstr>
      <vt:lpstr>Consolidated Results KOF</vt:lpstr>
      <vt:lpstr>Division MX - CAM</vt:lpstr>
      <vt:lpstr>SA Division</vt:lpstr>
      <vt:lpstr>Macroeconomics</vt:lpstr>
      <vt:lpstr>Volume Q</vt:lpstr>
      <vt:lpstr>Volume YTD</vt:lpstr>
      <vt:lpstr>'Consolidated Balance'!Área_de_impresión</vt:lpstr>
      <vt:lpstr>'Consolidated Results KOF'!Área_de_impresión</vt:lpstr>
      <vt:lpstr>'Division MX - CAM'!Área_de_impresión</vt:lpstr>
      <vt:lpstr>'FEMCO Comercial'!Área_de_impresión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1360303</dc:creator>
  <cp:lastModifiedBy>Aranzabal Stenner, Marene</cp:lastModifiedBy>
  <cp:lastPrinted>2018-07-20T19:35:30Z</cp:lastPrinted>
  <dcterms:created xsi:type="dcterms:W3CDTF">2011-12-21T23:50:30Z</dcterms:created>
  <dcterms:modified xsi:type="dcterms:W3CDTF">2022-02-28T19:11:25Z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0x01010018FF19BADE023B4B8EA1D0FA10B51E5B</vt:lpwstr>
  </property>
</Properties>
</file>