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drawings/drawing1.xml" ContentType="application/vnd.openxmlformats-officedocument.drawing+xml"/>
  <Override PartName="/xl/embeddings/oleObject1.bin" ContentType="application/vnd.openxmlformats-officedocument.oleObject"/>
  <Override PartName="/xl/printerSettings/printerSettings3.bin" ContentType="application/vnd.openxmlformats-officedocument.spreadsheetml.printerSettings"/>
  <Override PartName="/xl/drawings/drawing2.xml" ContentType="application/vnd.openxmlformats-officedocument.drawing+xml"/>
  <Override PartName="/xl/printerSettings/printerSettings4.bin" ContentType="application/vnd.openxmlformats-officedocument.spreadsheetml.printerSettings"/>
  <Override PartName="/xl/drawings/drawing3.xml" ContentType="application/vnd.openxmlformats-officedocument.drawing+xml"/>
  <Override PartName="/xl/embeddings/oleObject2.bin" ContentType="application/vnd.openxmlformats-officedocument.oleObject"/>
  <Override PartName="/xl/printerSettings/printerSettings5.bin" ContentType="application/vnd.openxmlformats-officedocument.spreadsheetml.printerSettings"/>
  <Override PartName="/xl/drawings/drawing4.xml" ContentType="application/vnd.openxmlformats-officedocument.drawing+xml"/>
  <Override PartName="/xl/printerSettings/printerSettings6.bin" ContentType="application/vnd.openxmlformats-officedocument.spreadsheetml.printerSettings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rinterSettings/printerSettings7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X03144812\Dropbox (Investor Relations)\Investor Relations\Reportes Trimestrales\2019\3Q19\15. Formato PR\Website\"/>
    </mc:Choice>
  </mc:AlternateContent>
  <bookViews>
    <workbookView xWindow="0" yWindow="0" windowWidth="20490" windowHeight="6720" tabRatio="807" activeTab="1"/>
  </bookViews>
  <sheets>
    <sheet name="KOF Summary" sheetId="23" r:id="rId1"/>
    <sheet name="Division Summary" sheetId="24" r:id="rId2"/>
    <sheet name="Consolidated Balance" sheetId="21" r:id="rId3"/>
    <sheet name="FEMCO Comercial" sheetId="8" state="hidden" r:id="rId4"/>
    <sheet name="Consolidated Results KOF" sheetId="31" r:id="rId5"/>
    <sheet name="Division MX - CAM" sheetId="22" r:id="rId6"/>
    <sheet name="SA Division" sheetId="26" r:id="rId7"/>
    <sheet name="Macroeconomics" sheetId="27" r:id="rId8"/>
    <sheet name="Volume Q" sheetId="30" r:id="rId9"/>
    <sheet name="Volume YTD" sheetId="36" r:id="rId10"/>
    <sheet name="V2" sheetId="35" state="hidden" r:id="rId11"/>
  </sheets>
  <definedNames>
    <definedName name="_xlnm.Print_Area" localSheetId="2">'Consolidated Balance'!$B$2:$K$47</definedName>
    <definedName name="_xlnm.Print_Area" localSheetId="4">'Consolidated Results KOF'!$A$1:$O$42</definedName>
    <definedName name="_xlnm.Print_Area" localSheetId="5">'Division MX - CAM'!$A$1:$O$22</definedName>
    <definedName name="_xlnm.Print_Area" localSheetId="3">'FEMCO Comercial'!$A$1:$O$35</definedName>
    <definedName name="ebitdaprom" localSheetId="2">#REF!,#REF!,#REF!,#REF!,#REF!,#REF!</definedName>
    <definedName name="ebitdaprom" localSheetId="4">#REF!,#REF!,#REF!,#REF!,#REF!,#REF!</definedName>
    <definedName name="ebitdaprom" localSheetId="5">#REF!,#REF!,#REF!,#REF!,#REF!,#REF!</definedName>
    <definedName name="ebitdaprom" localSheetId="10">#REF!,#REF!,#REF!,#REF!,#REF!,#REF!</definedName>
    <definedName name="ebitdaprom" localSheetId="9">#REF!,#REF!,#REF!,#REF!,#REF!,#REF!</definedName>
    <definedName name="ebitdaprom">#REF!,#REF!,#REF!,#REF!,#REF!,#REF!</definedName>
  </definedNames>
  <calcPr calcId="162913" calcMode="manual"/>
</workbook>
</file>

<file path=xl/calcChain.xml><?xml version="1.0" encoding="utf-8"?>
<calcChain xmlns="http://schemas.openxmlformats.org/spreadsheetml/2006/main">
  <c r="M13" i="30" l="1"/>
  <c r="E41" i="36" l="1"/>
  <c r="E41" i="30"/>
  <c r="M13" i="36" l="1"/>
  <c r="O8" i="30" l="1"/>
  <c r="G14" i="30"/>
  <c r="E5" i="23" l="1"/>
  <c r="M13" i="26" l="1"/>
  <c r="M18" i="26"/>
  <c r="M14" i="26"/>
  <c r="K20" i="26"/>
  <c r="K16" i="26"/>
  <c r="K17" i="26"/>
  <c r="M20" i="26"/>
  <c r="M19" i="26"/>
  <c r="K18" i="26"/>
  <c r="M16" i="26"/>
  <c r="M15" i="26"/>
  <c r="K15" i="26"/>
  <c r="M12" i="26"/>
  <c r="K12" i="26" l="1"/>
  <c r="K13" i="26"/>
  <c r="K14" i="26"/>
  <c r="M17" i="26"/>
  <c r="K19" i="26"/>
  <c r="N40" i="31" l="1"/>
  <c r="M36" i="31"/>
  <c r="K36" i="31"/>
  <c r="J5" i="26" l="1"/>
  <c r="C5" i="26"/>
  <c r="M18" i="22"/>
  <c r="M14" i="22"/>
  <c r="M20" i="22"/>
  <c r="M19" i="22"/>
  <c r="K19" i="22"/>
  <c r="K18" i="22"/>
  <c r="M17" i="22"/>
  <c r="K17" i="22"/>
  <c r="M16" i="22"/>
  <c r="K16" i="22"/>
  <c r="M15" i="22"/>
  <c r="K14" i="22"/>
  <c r="M13" i="22"/>
  <c r="K13" i="22"/>
  <c r="M12" i="22"/>
  <c r="K15" i="22"/>
  <c r="N9" i="22"/>
  <c r="N38" i="31"/>
  <c r="N37" i="31"/>
  <c r="K12" i="31"/>
  <c r="K15" i="31"/>
  <c r="M33" i="31"/>
  <c r="M32" i="31"/>
  <c r="N29" i="31"/>
  <c r="N28" i="31"/>
  <c r="N27" i="31"/>
  <c r="N23" i="31"/>
  <c r="N22" i="31"/>
  <c r="N21" i="31"/>
  <c r="M20" i="31"/>
  <c r="K20" i="31"/>
  <c r="M19" i="31"/>
  <c r="N19" i="31"/>
  <c r="M17" i="31"/>
  <c r="K17" i="31"/>
  <c r="M16" i="31"/>
  <c r="M15" i="31"/>
  <c r="K14" i="31"/>
  <c r="M13" i="31"/>
  <c r="N13" i="31"/>
  <c r="M18" i="31"/>
  <c r="N11" i="31"/>
  <c r="N10" i="31"/>
  <c r="N9" i="31"/>
  <c r="N7" i="31"/>
  <c r="J5" i="22"/>
  <c r="N5" i="23"/>
  <c r="K5" i="23"/>
  <c r="H5" i="23"/>
  <c r="M14" i="31" l="1"/>
  <c r="N8" i="31"/>
  <c r="N16" i="31"/>
  <c r="N18" i="31"/>
  <c r="N32" i="31"/>
  <c r="K16" i="31"/>
  <c r="K20" i="22"/>
  <c r="K13" i="31"/>
  <c r="K32" i="31"/>
  <c r="M12" i="31"/>
  <c r="K12" i="22"/>
  <c r="K19" i="31"/>
  <c r="N12" i="31"/>
  <c r="N15" i="31"/>
  <c r="N17" i="31"/>
  <c r="N31" i="31"/>
  <c r="N33" i="31"/>
  <c r="K18" i="31"/>
  <c r="K33" i="31"/>
  <c r="N14" i="31"/>
  <c r="J31" i="36" l="1"/>
  <c r="M25" i="36"/>
  <c r="M30" i="36"/>
  <c r="M26" i="36"/>
  <c r="C31" i="36" l="1"/>
  <c r="C31" i="30"/>
  <c r="F31" i="36"/>
  <c r="I31" i="36"/>
  <c r="M27" i="36"/>
  <c r="M23" i="36"/>
  <c r="M24" i="36"/>
  <c r="M28" i="36"/>
  <c r="M31" i="36"/>
  <c r="L31" i="36"/>
  <c r="E40" i="36"/>
  <c r="E39" i="36"/>
  <c r="C42" i="36"/>
  <c r="E36" i="36"/>
  <c r="D37" i="36"/>
  <c r="C37" i="36"/>
  <c r="A31" i="36"/>
  <c r="A43" i="36" s="1"/>
  <c r="G28" i="36"/>
  <c r="D31" i="36"/>
  <c r="G24" i="36"/>
  <c r="O21" i="36"/>
  <c r="C21" i="36"/>
  <c r="E15" i="36"/>
  <c r="I15" i="36"/>
  <c r="D15" i="36"/>
  <c r="G14" i="36"/>
  <c r="A30" i="36"/>
  <c r="G13" i="36"/>
  <c r="O13" i="36" s="1"/>
  <c r="A29" i="36"/>
  <c r="A27" i="36"/>
  <c r="A26" i="36"/>
  <c r="L15" i="36"/>
  <c r="K15" i="36"/>
  <c r="F15" i="36"/>
  <c r="A25" i="36"/>
  <c r="A23" i="36"/>
  <c r="C21" i="30"/>
  <c r="K35" i="31"/>
  <c r="M35" i="31" s="1"/>
  <c r="A28" i="36" l="1"/>
  <c r="A24" i="36"/>
  <c r="O28" i="36"/>
  <c r="M9" i="36"/>
  <c r="G11" i="36"/>
  <c r="M11" i="36"/>
  <c r="G23" i="36"/>
  <c r="G26" i="36"/>
  <c r="G27" i="36"/>
  <c r="G29" i="36"/>
  <c r="G30" i="36"/>
  <c r="O30" i="36" s="1"/>
  <c r="E35" i="36"/>
  <c r="D42" i="36"/>
  <c r="G7" i="36"/>
  <c r="M7" i="36"/>
  <c r="C15" i="36"/>
  <c r="G25" i="36"/>
  <c r="O25" i="36" s="1"/>
  <c r="E38" i="36"/>
  <c r="G8" i="36"/>
  <c r="M8" i="36"/>
  <c r="G10" i="36"/>
  <c r="M10" i="36"/>
  <c r="G12" i="36"/>
  <c r="M12" i="36"/>
  <c r="C43" i="36"/>
  <c r="E37" i="36"/>
  <c r="G9" i="36"/>
  <c r="O24" i="36"/>
  <c r="O9" i="36" l="1"/>
  <c r="G15" i="36"/>
  <c r="E42" i="36"/>
  <c r="O27" i="36"/>
  <c r="O26" i="36"/>
  <c r="O23" i="36"/>
  <c r="G31" i="36"/>
  <c r="O31" i="36" s="1"/>
  <c r="O10" i="36"/>
  <c r="D43" i="36"/>
  <c r="E43" i="36" s="1"/>
  <c r="O7" i="36"/>
  <c r="O8" i="36"/>
  <c r="O11" i="36"/>
  <c r="O12" i="36"/>
  <c r="L10" i="35" l="1"/>
  <c r="G9" i="22" l="1"/>
  <c r="D39" i="31"/>
  <c r="D36" i="31" l="1"/>
  <c r="F39" i="31"/>
  <c r="F16" i="22"/>
  <c r="F36" i="31"/>
  <c r="G9" i="26"/>
  <c r="G33" i="31" l="1"/>
  <c r="G32" i="31"/>
  <c r="G31" i="31"/>
  <c r="G29" i="31"/>
  <c r="G28" i="31"/>
  <c r="G21" i="31"/>
  <c r="G14" i="31" l="1"/>
  <c r="I44" i="27" l="1"/>
  <c r="A31" i="30" l="1"/>
  <c r="A43" i="30" s="1"/>
  <c r="O21" i="30"/>
  <c r="F31" i="30"/>
  <c r="L31" i="30"/>
  <c r="D12" i="31"/>
  <c r="C42" i="30" l="1"/>
  <c r="G29" i="30"/>
  <c r="E40" i="30"/>
  <c r="E35" i="30"/>
  <c r="G23" i="30"/>
  <c r="E39" i="30"/>
  <c r="G26" i="30"/>
  <c r="E36" i="30"/>
  <c r="C37" i="30"/>
  <c r="C43" i="30" s="1"/>
  <c r="E15" i="30"/>
  <c r="D37" i="30"/>
  <c r="G30" i="30"/>
  <c r="G28" i="30"/>
  <c r="G25" i="30"/>
  <c r="G24" i="30"/>
  <c r="D42" i="30"/>
  <c r="E38" i="30"/>
  <c r="G27" i="30"/>
  <c r="M24" i="30"/>
  <c r="J31" i="30"/>
  <c r="D31" i="30"/>
  <c r="F33" i="31"/>
  <c r="F32" i="31"/>
  <c r="F20" i="31"/>
  <c r="F19" i="31"/>
  <c r="F18" i="31"/>
  <c r="F17" i="31"/>
  <c r="F16" i="31"/>
  <c r="F15" i="31"/>
  <c r="F14" i="31"/>
  <c r="F13" i="31"/>
  <c r="F12" i="31"/>
  <c r="D33" i="31"/>
  <c r="D32" i="31"/>
  <c r="D20" i="31"/>
  <c r="D19" i="31"/>
  <c r="D18" i="31"/>
  <c r="D17" i="31"/>
  <c r="D16" i="31"/>
  <c r="D15" i="31"/>
  <c r="D14" i="31"/>
  <c r="D13" i="31"/>
  <c r="G39" i="31"/>
  <c r="G7" i="31"/>
  <c r="E37" i="30" l="1"/>
  <c r="E42" i="30"/>
  <c r="G31" i="30"/>
  <c r="O24" i="30"/>
  <c r="D43" i="30"/>
  <c r="E43" i="30" s="1"/>
  <c r="M10" i="30"/>
  <c r="M11" i="30"/>
  <c r="M7" i="30"/>
  <c r="M9" i="30"/>
  <c r="F15" i="30" l="1"/>
  <c r="D15" i="30"/>
  <c r="G12" i="30" l="1"/>
  <c r="G7" i="30"/>
  <c r="G11" i="30"/>
  <c r="G9" i="30"/>
  <c r="O9" i="30" s="1"/>
  <c r="C15" i="30"/>
  <c r="G13" i="30"/>
  <c r="G10" i="30"/>
  <c r="O13" i="30" l="1"/>
  <c r="G15" i="30"/>
  <c r="O7" i="30"/>
  <c r="O10" i="30"/>
  <c r="O11" i="30"/>
  <c r="E6" i="26" l="1"/>
  <c r="C6" i="26"/>
  <c r="F12" i="26" l="1"/>
  <c r="D12" i="26"/>
  <c r="F12" i="22"/>
  <c r="D12" i="22"/>
  <c r="F13" i="26" l="1"/>
  <c r="F15" i="26"/>
  <c r="F17" i="26"/>
  <c r="F19" i="26"/>
  <c r="D14" i="22"/>
  <c r="D16" i="22"/>
  <c r="D18" i="22"/>
  <c r="D20" i="22"/>
  <c r="F14" i="22"/>
  <c r="F18" i="22"/>
  <c r="F20" i="22"/>
  <c r="D14" i="26"/>
  <c r="D16" i="26"/>
  <c r="D18" i="26"/>
  <c r="D20" i="26"/>
  <c r="D13" i="22"/>
  <c r="D15" i="22"/>
  <c r="D17" i="22"/>
  <c r="D19" i="22"/>
  <c r="F14" i="26"/>
  <c r="F16" i="26"/>
  <c r="F18" i="26"/>
  <c r="F20" i="26"/>
  <c r="F13" i="22"/>
  <c r="F15" i="22"/>
  <c r="F17" i="22"/>
  <c r="F19" i="22"/>
  <c r="D13" i="26"/>
  <c r="D15" i="26"/>
  <c r="D17" i="26"/>
  <c r="D19" i="26"/>
  <c r="M5" i="23" l="1"/>
  <c r="J5" i="23"/>
  <c r="G5" i="23"/>
  <c r="D5" i="23"/>
  <c r="D35" i="31" l="1"/>
  <c r="F35" i="31" s="1"/>
  <c r="G40" i="31" l="1"/>
  <c r="G38" i="31"/>
  <c r="G37" i="31"/>
  <c r="G27" i="31"/>
  <c r="G23" i="31"/>
  <c r="G22" i="31"/>
  <c r="G18" i="31"/>
  <c r="G17" i="31"/>
  <c r="G15" i="31"/>
  <c r="G13" i="31"/>
  <c r="G11" i="31"/>
  <c r="G10" i="31"/>
  <c r="G9" i="31"/>
  <c r="G8" i="31"/>
  <c r="A30" i="30"/>
  <c r="A29" i="30"/>
  <c r="A28" i="30"/>
  <c r="A27" i="30"/>
  <c r="A26" i="30"/>
  <c r="A25" i="30"/>
  <c r="A24" i="30"/>
  <c r="A23" i="30"/>
  <c r="A42" i="27"/>
  <c r="A44" i="27"/>
  <c r="A39" i="27"/>
  <c r="A38" i="27"/>
  <c r="A37" i="27"/>
  <c r="A41" i="27"/>
  <c r="A40" i="27"/>
  <c r="A43" i="27"/>
  <c r="A36" i="27"/>
  <c r="N6" i="26"/>
  <c r="M6" i="26"/>
  <c r="L6" i="26"/>
  <c r="K6" i="26"/>
  <c r="J6" i="26"/>
  <c r="N6" i="22"/>
  <c r="M6" i="22"/>
  <c r="L6" i="22"/>
  <c r="K6" i="22"/>
  <c r="J6" i="22"/>
  <c r="S34" i="8"/>
  <c r="R34" i="8"/>
  <c r="P34" i="8"/>
  <c r="P7" i="8"/>
  <c r="E6" i="8"/>
  <c r="L6" i="8" s="1"/>
  <c r="C6" i="8"/>
  <c r="J6" i="8" s="1"/>
  <c r="J5" i="8"/>
  <c r="C5" i="8"/>
  <c r="C11" i="23"/>
  <c r="G12" i="31" l="1"/>
  <c r="J39" i="31" l="1"/>
  <c r="L39" i="31"/>
  <c r="M39" i="31" s="1"/>
  <c r="N39" i="31" l="1"/>
  <c r="K39" i="31"/>
  <c r="L15" i="30" l="1"/>
  <c r="K15" i="30"/>
  <c r="M14" i="36" l="1"/>
  <c r="O14" i="36" s="1"/>
  <c r="J15" i="36"/>
  <c r="M15" i="36" l="1"/>
  <c r="O15" i="36" s="1"/>
  <c r="M25" i="30" l="1"/>
  <c r="O25" i="30" s="1"/>
  <c r="M29" i="30" l="1"/>
  <c r="O29" i="30" s="1"/>
  <c r="M29" i="36" l="1"/>
  <c r="O29" i="36" s="1"/>
  <c r="I15" i="30" l="1"/>
  <c r="M23" i="30"/>
  <c r="O23" i="30" s="1"/>
  <c r="M30" i="30" l="1"/>
  <c r="I31" i="30"/>
  <c r="M31" i="30" l="1"/>
  <c r="O31" i="30" s="1"/>
  <c r="O30" i="30"/>
  <c r="M28" i="30" l="1"/>
  <c r="O28" i="30" s="1"/>
  <c r="M26" i="30" l="1"/>
  <c r="O26" i="30" s="1"/>
  <c r="M27" i="30"/>
  <c r="O27" i="30" s="1"/>
  <c r="M12" i="30" l="1"/>
  <c r="O12" i="30" s="1"/>
  <c r="J15" i="30" l="1"/>
  <c r="M14" i="30"/>
  <c r="O14" i="30" s="1"/>
  <c r="M15" i="30" l="1"/>
  <c r="O15" i="30" s="1"/>
</calcChain>
</file>

<file path=xl/sharedStrings.xml><?xml version="1.0" encoding="utf-8"?>
<sst xmlns="http://schemas.openxmlformats.org/spreadsheetml/2006/main" count="475" uniqueCount="245">
  <si>
    <t>Total revenues</t>
  </si>
  <si>
    <t>Cost of sales</t>
  </si>
  <si>
    <t>Gross profit</t>
  </si>
  <si>
    <t>% of rev.</t>
  </si>
  <si>
    <t>Depreciation</t>
  </si>
  <si>
    <t>CAPEX</t>
  </si>
  <si>
    <t>Administrative expenses</t>
  </si>
  <si>
    <t>Selling expenses</t>
  </si>
  <si>
    <t>Results of Operations</t>
  </si>
  <si>
    <t>Millions of Pesos</t>
  </si>
  <si>
    <t>Income from operations</t>
  </si>
  <si>
    <t>South America</t>
  </si>
  <si>
    <t>Information of OXXO Stores</t>
  </si>
  <si>
    <t>Total stores</t>
  </si>
  <si>
    <t>Amortization &amp; other non-cash charges</t>
  </si>
  <si>
    <t>% Var.</t>
  </si>
  <si>
    <t>Net new convenience stores:</t>
  </si>
  <si>
    <t>Other operating expenses (income), net</t>
  </si>
  <si>
    <t>Operative cash flow</t>
  </si>
  <si>
    <t>End-of-period Exchange Rates</t>
  </si>
  <si>
    <t>Year-to-date</t>
  </si>
  <si>
    <t>Last-twelve-months</t>
  </si>
  <si>
    <t xml:space="preserve">vs. Last quarter </t>
  </si>
  <si>
    <t>Interest expense</t>
  </si>
  <si>
    <r>
      <t>% Org.</t>
    </r>
    <r>
      <rPr>
        <b/>
        <vertAlign val="superscript"/>
        <sz val="8"/>
        <color rgb="FF850026"/>
        <rFont val="Calibri"/>
        <family val="2"/>
        <scheme val="minor"/>
      </rPr>
      <t>(A)</t>
    </r>
  </si>
  <si>
    <t>Sales (thousands of pesos)</t>
  </si>
  <si>
    <t>Ticket (pesos)</t>
  </si>
  <si>
    <t>Traffic (thousands of transactions)</t>
  </si>
  <si>
    <t>Interest expense, net</t>
  </si>
  <si>
    <t>Foreign exchange loss (gain)</t>
  </si>
  <si>
    <t>Interest income</t>
  </si>
  <si>
    <r>
      <t xml:space="preserve">Same-store data: </t>
    </r>
    <r>
      <rPr>
        <vertAlign val="superscript"/>
        <sz val="8"/>
        <color indexed="8"/>
        <rFont val="Calibri"/>
        <family val="2"/>
        <scheme val="minor"/>
      </rPr>
      <t>(1)</t>
    </r>
  </si>
  <si>
    <r>
      <t>(1)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operations, income from services are included.</t>
    </r>
  </si>
  <si>
    <r>
      <t>FEMSA Comercio - Retail Division</t>
    </r>
    <r>
      <rPr>
        <b/>
        <vertAlign val="superscript"/>
        <sz val="8"/>
        <color theme="0"/>
        <rFont val="Calibri"/>
        <family val="2"/>
        <scheme val="minor"/>
      </rPr>
      <t xml:space="preserve"> </t>
    </r>
  </si>
  <si>
    <t>U.S. Dollars</t>
  </si>
  <si>
    <r>
      <t xml:space="preserve">(A) </t>
    </r>
    <r>
      <rPr>
        <sz val="7.7"/>
        <rFont val="Calibri"/>
        <family val="2"/>
      </rPr>
      <t xml:space="preserve"> </t>
    </r>
    <r>
      <rPr>
        <sz val="7"/>
        <rFont val="Calibri"/>
        <family val="2"/>
      </rPr>
      <t>Organic basis (% Org.) Excludes the effects of significant mergers and acquisitions in the last twelve month</t>
    </r>
  </si>
  <si>
    <t>Uruguayan Pesos</t>
  </si>
  <si>
    <t>Mexican Pesos</t>
  </si>
  <si>
    <t>Colombian Pesos</t>
  </si>
  <si>
    <t>Brazilian Reals</t>
  </si>
  <si>
    <t>Argentine Pesos</t>
  </si>
  <si>
    <t xml:space="preserve">Currency </t>
  </si>
  <si>
    <t>Debt Maturity Profile</t>
  </si>
  <si>
    <t>FY 2018</t>
  </si>
  <si>
    <t>Δ%</t>
  </si>
  <si>
    <t>Total Revenues</t>
  </si>
  <si>
    <t xml:space="preserve">Gross Profit </t>
  </si>
  <si>
    <t>Operating Income</t>
  </si>
  <si>
    <t>Consolidated</t>
  </si>
  <si>
    <t xml:space="preserve"> </t>
  </si>
  <si>
    <t>Coca- Cola FEMSA</t>
  </si>
  <si>
    <t>Expressed in millions of Mexican pesos</t>
  </si>
  <si>
    <t>Operating income</t>
  </si>
  <si>
    <t>Change vs. same period of last year</t>
  </si>
  <si>
    <t>Sparkling</t>
  </si>
  <si>
    <t>Stills</t>
  </si>
  <si>
    <t>Total</t>
  </si>
  <si>
    <t>TOTAL</t>
  </si>
  <si>
    <t>Average Rate</t>
  </si>
  <si>
    <t>Total Debt</t>
  </si>
  <si>
    <t>Revenues</t>
  </si>
  <si>
    <t>Expressed in million Mexican Pesos</t>
  </si>
  <si>
    <t>YoY</t>
  </si>
  <si>
    <t xml:space="preserve">Average price per unit case </t>
  </si>
  <si>
    <t>NA</t>
  </si>
  <si>
    <t>Mexico &amp; Central America</t>
  </si>
  <si>
    <t xml:space="preserve">MEXICO &amp; CENTRAL AMERICA DIVISION RESULTS </t>
  </si>
  <si>
    <r>
      <t xml:space="preserve">As Reported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</si>
  <si>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r>
      <t>Comparable</t>
    </r>
    <r>
      <rPr>
        <b/>
        <vertAlign val="superscript"/>
        <sz val="10"/>
        <color theme="0"/>
        <rFont val="Calibri"/>
        <family val="2"/>
        <scheme val="minor"/>
      </rPr>
      <t xml:space="preserve"> (2)</t>
    </r>
  </si>
  <si>
    <r>
      <t xml:space="preserve">Operating cash flow </t>
    </r>
    <r>
      <rPr>
        <vertAlign val="superscript"/>
        <sz val="10"/>
        <rFont val="Calibri"/>
        <family val="2"/>
        <scheme val="minor"/>
      </rPr>
      <t>(3)</t>
    </r>
  </si>
  <si>
    <t>Δ %</t>
  </si>
  <si>
    <r>
      <t xml:space="preserve">Inflation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</si>
  <si>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t>CONSOLIDATED BALANCE SHEET</t>
  </si>
  <si>
    <t>COCA-COLA FEMSA</t>
  </si>
  <si>
    <t>Assets</t>
  </si>
  <si>
    <t>Liabilities &amp; Equity</t>
  </si>
  <si>
    <t>Debt Mix</t>
  </si>
  <si>
    <t xml:space="preserve">MEXICO &amp; CENTRAL AMERICA DIVISION </t>
  </si>
  <si>
    <t>SOUTH AMERICA DIVISION</t>
  </si>
  <si>
    <t>% of Rev.</t>
  </si>
  <si>
    <t>RESULTS OF OPERATIONS</t>
  </si>
  <si>
    <t>MACROECONOMIC INFORMATION</t>
  </si>
  <si>
    <t>Quarterly Exchange Rate                                             (Local Currency per USD)</t>
  </si>
  <si>
    <t>Closing Exchange Rate                                                   (Local Currency per USD)</t>
  </si>
  <si>
    <t>CONSOLIDATED INCOME STATEMENT</t>
  </si>
  <si>
    <t>Panama</t>
  </si>
  <si>
    <r>
      <t xml:space="preserve">Average Exchange Rates for each period </t>
    </r>
    <r>
      <rPr>
        <b/>
        <vertAlign val="superscript"/>
        <sz val="10"/>
        <color theme="0"/>
        <rFont val="Calibri"/>
        <family val="2"/>
        <scheme val="minor"/>
      </rPr>
      <t>(2)</t>
    </r>
  </si>
  <si>
    <r>
      <t xml:space="preserve">Millions of Pesos </t>
    </r>
    <r>
      <rPr>
        <b/>
        <vertAlign val="superscript"/>
        <sz val="8"/>
        <color rgb="FF393943"/>
        <rFont val="Calibri"/>
        <family val="2"/>
        <scheme val="minor"/>
      </rPr>
      <t>(1)</t>
    </r>
  </si>
  <si>
    <t xml:space="preserve"> Dec-18</t>
  </si>
  <si>
    <t>LTM 2019</t>
  </si>
  <si>
    <t>LTM</t>
  </si>
  <si>
    <t>Net revenues</t>
  </si>
  <si>
    <t>Other operating revenues</t>
  </si>
  <si>
    <t>Cost of goods sold</t>
  </si>
  <si>
    <t>Operating expenses</t>
  </si>
  <si>
    <t>Other operative expenses, net</t>
  </si>
  <si>
    <t>Other non operative expenses, net</t>
  </si>
  <si>
    <t>Loss (gain) on monetary position in inflationary subsidiries</t>
  </si>
  <si>
    <t>Market value (gain) loss on financial instruments</t>
  </si>
  <si>
    <t>Comprehensive financing result</t>
  </si>
  <si>
    <t>Income before taxes</t>
  </si>
  <si>
    <t>Income taxes</t>
  </si>
  <si>
    <t>Result of discontinued operations</t>
  </si>
  <si>
    <t>Consolidated net income</t>
  </si>
  <si>
    <t>Net income attributable to equity holders of the company</t>
  </si>
  <si>
    <t>Non-controlling interest</t>
  </si>
  <si>
    <t>Amortization and other operative non-cash charges</t>
  </si>
  <si>
    <t xml:space="preserve">SOUTH AMERICA DIVISION RESULTS </t>
  </si>
  <si>
    <t>-</t>
  </si>
  <si>
    <r>
      <rPr>
        <i/>
        <vertAlign val="superscript"/>
        <sz val="9"/>
        <rFont val="Calibri"/>
        <family val="2"/>
        <scheme val="minor"/>
      </rPr>
      <t>(2)</t>
    </r>
    <r>
      <rPr>
        <i/>
        <sz val="9"/>
        <rFont val="Calibri"/>
        <family val="2"/>
        <scheme val="minor"/>
      </rPr>
      <t xml:space="preserve"> Average exchange rate for each period computed with the average exchange rate of each month.</t>
    </r>
  </si>
  <si>
    <t>Equity</t>
  </si>
  <si>
    <t xml:space="preserve">Volume </t>
  </si>
  <si>
    <t xml:space="preserve">Transactions  </t>
  </si>
  <si>
    <t>Water</t>
  </si>
  <si>
    <t xml:space="preserve">Water </t>
  </si>
  <si>
    <r>
      <t>Operative equity method (gain) loss in associates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(3)</t>
    </r>
  </si>
  <si>
    <t xml:space="preserve">Transactions (million transactions) </t>
  </si>
  <si>
    <r>
      <t>Volume (million unit cases)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</si>
  <si>
    <r>
      <t>Total Revenues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  <r>
      <rPr>
        <b/>
        <vertAlign val="superscript"/>
        <sz val="10"/>
        <color indexed="8"/>
        <rFont val="Calibri"/>
        <family val="2"/>
        <scheme val="minor"/>
      </rPr>
      <t>(2)</t>
    </r>
  </si>
  <si>
    <r>
      <t>Operating cash flow</t>
    </r>
    <r>
      <rPr>
        <b/>
        <sz val="10"/>
        <color indexed="8"/>
        <rFont val="Calibri"/>
        <family val="2"/>
        <scheme val="minor"/>
      </rPr>
      <t xml:space="preserve"> </t>
    </r>
    <r>
      <rPr>
        <b/>
        <vertAlign val="superscript"/>
        <sz val="10"/>
        <color indexed="8"/>
        <rFont val="Calibri"/>
        <family val="2"/>
        <scheme val="minor"/>
      </rPr>
      <t>(4)(5)</t>
    </r>
  </si>
  <si>
    <r>
      <t>Volume (million unit cases)</t>
    </r>
    <r>
      <rPr>
        <b/>
        <vertAlign val="superscript"/>
        <sz val="8"/>
        <color indexed="8"/>
        <rFont val="Calibri"/>
        <family val="2"/>
        <scheme val="minor"/>
      </rPr>
      <t xml:space="preserve"> </t>
    </r>
  </si>
  <si>
    <r>
      <t xml:space="preserve">Total revenues </t>
    </r>
    <r>
      <rPr>
        <b/>
        <vertAlign val="superscript"/>
        <sz val="8"/>
        <color indexed="8"/>
        <rFont val="Calibri"/>
        <family val="2"/>
        <scheme val="minor"/>
      </rPr>
      <t>(2)</t>
    </r>
  </si>
  <si>
    <r>
      <t>Operative equity method (gain) loss in associates</t>
    </r>
    <r>
      <rPr>
        <vertAlign val="superscript"/>
        <sz val="8"/>
        <color indexed="8"/>
        <rFont val="Calibri"/>
        <family val="2"/>
        <scheme val="minor"/>
      </rPr>
      <t>(3)</t>
    </r>
  </si>
  <si>
    <r>
      <t xml:space="preserve">Non Operative equity method (gain) loss in associates </t>
    </r>
    <r>
      <rPr>
        <vertAlign val="superscript"/>
        <sz val="8"/>
        <color indexed="8"/>
        <rFont val="Calibri"/>
        <family val="2"/>
        <scheme val="minor"/>
      </rPr>
      <t>(5)</t>
    </r>
  </si>
  <si>
    <r>
      <t xml:space="preserve">Operating income </t>
    </r>
    <r>
      <rPr>
        <vertAlign val="superscript"/>
        <sz val="8"/>
        <color indexed="8"/>
        <rFont val="Calibri"/>
        <family val="2"/>
        <scheme val="minor"/>
      </rPr>
      <t>(6)</t>
    </r>
  </si>
  <si>
    <r>
      <t xml:space="preserve">Operating cash flow </t>
    </r>
    <r>
      <rPr>
        <b/>
        <vertAlign val="superscript"/>
        <sz val="8"/>
        <color indexed="8"/>
        <rFont val="Calibri"/>
        <family val="2"/>
        <scheme val="minor"/>
      </rPr>
      <t>(6)(7)</t>
    </r>
  </si>
  <si>
    <t>Majority Net Income</t>
  </si>
  <si>
    <r>
      <t xml:space="preserve">% Total Debt </t>
    </r>
    <r>
      <rPr>
        <i/>
        <vertAlign val="superscript"/>
        <sz val="12"/>
        <rFont val="Calibri"/>
        <family val="2"/>
        <scheme val="minor"/>
      </rPr>
      <t xml:space="preserve">(1) </t>
    </r>
  </si>
  <si>
    <r>
      <t xml:space="preserve">% Interest Rate Floating </t>
    </r>
    <r>
      <rPr>
        <i/>
        <vertAlign val="superscript"/>
        <sz val="12"/>
        <rFont val="Calibri"/>
        <family val="2"/>
        <scheme val="minor"/>
      </rPr>
      <t>(1) 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</si>
  <si>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After giving effect to cross- currency swaps.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</si>
  <si>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Calculated by weighting each year´s outstanding debt balance mix.</t>
    </r>
  </si>
  <si>
    <r>
      <t xml:space="preserve">Net debt including effect of hedges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</si>
  <si>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Net debt including effect of hedges / Operating cash flow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</si>
  <si>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Operating cash flow/ Interest expense, net </t>
    </r>
    <r>
      <rPr>
        <vertAlign val="superscript"/>
        <sz val="12"/>
        <color rgb="FF000000"/>
        <rFont val="Calibri"/>
        <family val="2"/>
        <scheme val="minor"/>
      </rPr>
      <t>(1)</t>
    </r>
  </si>
  <si>
    <r>
      <t xml:space="preserve">Capitalization </t>
    </r>
    <r>
      <rPr>
        <vertAlign val="superscript"/>
        <sz val="12"/>
        <rFont val="Calibri"/>
        <family val="2"/>
        <scheme val="minor"/>
      </rPr>
      <t>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</si>
  <si>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Net debt = total debt - cash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</si>
  <si>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Total debt / (long-term debt + shareholders' equity)</t>
    </r>
  </si>
  <si>
    <t>Operating Cash Flow &amp; CAPEX</t>
  </si>
  <si>
    <r>
      <t xml:space="preserve">Water </t>
    </r>
    <r>
      <rPr>
        <vertAlign val="superscript"/>
        <sz val="12"/>
        <color rgb="FFC00000"/>
        <rFont val="Calibri"/>
        <family val="2"/>
        <scheme val="minor"/>
      </rPr>
      <t>(1)</t>
    </r>
  </si>
  <si>
    <r>
      <t xml:space="preserve">Bulk </t>
    </r>
    <r>
      <rPr>
        <vertAlign val="superscript"/>
        <sz val="12"/>
        <color rgb="FFC00000"/>
        <rFont val="Calibri"/>
        <family val="2"/>
        <scheme val="minor"/>
      </rPr>
      <t>(2)</t>
    </r>
  </si>
  <si>
    <r>
      <t xml:space="preserve">Brazil </t>
    </r>
    <r>
      <rPr>
        <vertAlign val="superscript"/>
        <sz val="12"/>
        <rFont val="Calibri"/>
        <family val="2"/>
        <scheme val="minor"/>
      </rPr>
      <t>(4)</t>
    </r>
  </si>
  <si>
    <t>Δ% Reported</t>
  </si>
  <si>
    <t>Financial Ratios</t>
  </si>
  <si>
    <t>QUARTERLY- VOLUME, TRANSACTIONS &amp; REVENUES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</si>
  <si>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Source: inflation estimated by the company based on historic publications from the Central Bank of each country.</t>
    </r>
  </si>
  <si>
    <r>
      <t xml:space="preserve">As Reported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</si>
  <si>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r>
      <t xml:space="preserve">Comparable </t>
    </r>
    <r>
      <rPr>
        <b/>
        <vertAlign val="superscript"/>
        <sz val="10"/>
        <color theme="1"/>
        <rFont val="Calibri"/>
        <family val="2"/>
        <scheme val="minor"/>
      </rPr>
      <t>(3)</t>
    </r>
  </si>
  <si>
    <t>Colombia</t>
  </si>
  <si>
    <t>Current Assets</t>
  </si>
  <si>
    <t>Intangible assets and other assets</t>
  </si>
  <si>
    <t>Current Liabilities</t>
  </si>
  <si>
    <t>Non-Current Assets</t>
  </si>
  <si>
    <t>Non-Current Liabilities</t>
  </si>
  <si>
    <t>OUTSTANDING SHARES PRIOR TO THE STOCK SPLIT</t>
  </si>
  <si>
    <t>OUTSTANDING SHARES IMMEDIATELY AFTER THE STOCK SPLIT</t>
  </si>
  <si>
    <t>Trading Ticker</t>
  </si>
  <si>
    <t>Series of shares</t>
  </si>
  <si>
    <t>Shareholders</t>
  </si>
  <si>
    <t>Outstanding shares</t>
  </si>
  <si>
    <t>% of the capital stock</t>
  </si>
  <si>
    <t>% of shares with full voting rights</t>
  </si>
  <si>
    <t>Not trading</t>
  </si>
  <si>
    <t>A</t>
  </si>
  <si>
    <t xml:space="preserve">Wholly-owned subsidiary of Fomento Económico Mexicano, S.A.B. de C.V. </t>
  </si>
  <si>
    <t>D</t>
  </si>
  <si>
    <t>Wholly-owned subsidiaries of                     The Coca-Cola Company</t>
  </si>
  <si>
    <t>Wholly-owned subsidiaries of                 The Coca-Cola Company</t>
  </si>
  <si>
    <t xml:space="preserve"> Trading                        KOF L in BMV               KOF in NYSE</t>
  </si>
  <si>
    <t>L</t>
  </si>
  <si>
    <t>Public float                                        (limited voting rights)</t>
  </si>
  <si>
    <t>Trading                             KOF UBL unit in BMV       KOF in NYSE                          (Each unit comprised of 3 series B shares and 5 series L shares)</t>
  </si>
  <si>
    <t>B</t>
  </si>
  <si>
    <t>Public float                        (full voting rights)</t>
  </si>
  <si>
    <r>
      <t xml:space="preserve">2018 </t>
    </r>
    <r>
      <rPr>
        <b/>
        <vertAlign val="superscript"/>
        <sz val="8"/>
        <color rgb="FFC00000"/>
        <rFont val="Calibri"/>
        <family val="2"/>
        <scheme val="minor"/>
      </rPr>
      <t>(4)</t>
    </r>
  </si>
  <si>
    <r>
      <t xml:space="preserve">Δ% Comparable </t>
    </r>
    <r>
      <rPr>
        <b/>
        <vertAlign val="superscript"/>
        <sz val="8"/>
        <color rgb="FFC00000"/>
        <rFont val="Calibri"/>
        <family val="2"/>
        <scheme val="minor"/>
      </rPr>
      <t>(8)</t>
    </r>
  </si>
  <si>
    <r>
      <t xml:space="preserve">Operating income </t>
    </r>
    <r>
      <rPr>
        <b/>
        <vertAlign val="superscript"/>
        <sz val="8"/>
        <color indexed="8"/>
        <rFont val="Calibri"/>
        <family val="2"/>
        <scheme val="minor"/>
      </rPr>
      <t>(6)</t>
    </r>
  </si>
  <si>
    <r>
      <rPr>
        <b/>
        <sz val="10"/>
        <color indexed="8"/>
        <rFont val="Calibri"/>
        <family val="2"/>
        <scheme val="minor"/>
      </rPr>
      <t>Operating income</t>
    </r>
    <r>
      <rPr>
        <b/>
        <vertAlign val="superscript"/>
        <sz val="10"/>
        <color indexed="8"/>
        <rFont val="Calibri"/>
        <family val="2"/>
        <scheme val="minor"/>
      </rPr>
      <t xml:space="preserve"> (4)</t>
    </r>
  </si>
  <si>
    <t>YTD 19</t>
  </si>
  <si>
    <t>YTD 18</t>
  </si>
  <si>
    <t>YTD 2019</t>
  </si>
  <si>
    <t>YTD 2018</t>
  </si>
  <si>
    <t>YTD</t>
  </si>
  <si>
    <t>Jun-19</t>
  </si>
  <si>
    <t>Jun-18</t>
  </si>
  <si>
    <t>Closing Exchange Rate                                  
       (Local Currency per USD)</t>
  </si>
  <si>
    <t>YTD - VOLUME, TRANSACTIONS &amp; REVENUES</t>
  </si>
  <si>
    <r>
      <t xml:space="preserve">YTD 2018 </t>
    </r>
    <r>
      <rPr>
        <b/>
        <vertAlign val="superscript"/>
        <sz val="12"/>
        <color rgb="FF393943"/>
        <rFont val="Calibri"/>
        <family val="2"/>
        <scheme val="minor"/>
      </rPr>
      <t>(3)</t>
    </r>
  </si>
  <si>
    <t>Δ%
 Reported</t>
  </si>
  <si>
    <r>
      <t xml:space="preserve">Δ%
 Comparable </t>
    </r>
    <r>
      <rPr>
        <b/>
        <vertAlign val="superscript"/>
        <sz val="8"/>
        <color rgb="FFC00000"/>
        <rFont val="Calibri"/>
        <family val="2"/>
        <scheme val="minor"/>
      </rPr>
      <t>(6)</t>
    </r>
  </si>
  <si>
    <r>
      <t xml:space="preserve">Δ% 
Comparable </t>
    </r>
    <r>
      <rPr>
        <b/>
        <vertAlign val="superscript"/>
        <sz val="8"/>
        <color rgb="FFC00000"/>
        <rFont val="Calibri"/>
        <family val="2"/>
        <scheme val="minor"/>
      </rPr>
      <t>(6)</t>
    </r>
  </si>
  <si>
    <t>Depreciation, amortization &amp; other operating non-cash charges</t>
  </si>
  <si>
    <t>Short-term bank loans and notes payable</t>
  </si>
  <si>
    <t>Suppliers</t>
  </si>
  <si>
    <t>Short-term leasing Liabilities</t>
  </si>
  <si>
    <t>Other current liabilities</t>
  </si>
  <si>
    <t>Total current liabilities</t>
  </si>
  <si>
    <t>Long-term bank loans and notes payable</t>
  </si>
  <si>
    <t>Other long-term liabilities</t>
  </si>
  <si>
    <t>Total liabilities</t>
  </si>
  <si>
    <t>Total controlling interest</t>
  </si>
  <si>
    <t>Total equity</t>
  </si>
  <si>
    <t>Total Liabilities and Equity</t>
  </si>
  <si>
    <t>Long Term Leasing Liabilities</t>
  </si>
  <si>
    <t>Cash, cash equivalents and marketable securities</t>
  </si>
  <si>
    <t>Total accounts receivable</t>
  </si>
  <si>
    <t>Inventories</t>
  </si>
  <si>
    <t>Other current assets</t>
  </si>
  <si>
    <t>Total current assets</t>
  </si>
  <si>
    <t>Property, plant and equipment</t>
  </si>
  <si>
    <t>Accumulated depreciation</t>
  </si>
  <si>
    <t>Total property, plant and equipment, net</t>
  </si>
  <si>
    <t>Right of use assets</t>
  </si>
  <si>
    <t>Investment in shares</t>
  </si>
  <si>
    <t>Other non-current assets</t>
  </si>
  <si>
    <t>Total Assets</t>
  </si>
  <si>
    <t>Argentina</t>
  </si>
  <si>
    <t>Costa Rica</t>
  </si>
  <si>
    <t>Guatemala</t>
  </si>
  <si>
    <t>Nicaragua</t>
  </si>
  <si>
    <t>Uruguay</t>
  </si>
  <si>
    <t>Mexico</t>
  </si>
  <si>
    <t>Brazil</t>
  </si>
  <si>
    <t>FINANCIAL SUMMARY FOR THE THIRD QUARTER AND FIRST NINE MONTHS OF 2019</t>
  </si>
  <si>
    <t>3Q 2019</t>
  </si>
  <si>
    <t xml:space="preserve">CONSOLIDATED THIRD QUARTER RESULTS </t>
  </si>
  <si>
    <t>3Q 2018</t>
  </si>
  <si>
    <t xml:space="preserve">CONSOLIDATED FIRST NINE MONTHS RESULTS </t>
  </si>
  <si>
    <t xml:space="preserve"> Sep-19</t>
  </si>
  <si>
    <t xml:space="preserve">        September 30, 2019</t>
  </si>
  <si>
    <r>
      <t xml:space="preserve">3Q 2018 </t>
    </r>
    <r>
      <rPr>
        <b/>
        <vertAlign val="superscript"/>
        <sz val="12"/>
        <color rgb="FF393943"/>
        <rFont val="Calibri"/>
        <family val="2"/>
        <scheme val="minor"/>
      </rPr>
      <t>(3)</t>
    </r>
  </si>
  <si>
    <t>3Q19</t>
  </si>
  <si>
    <t>3Q18</t>
  </si>
  <si>
    <t>Sep-19</t>
  </si>
  <si>
    <t>Sep-18</t>
  </si>
  <si>
    <t>For the Third Quarter of:</t>
  </si>
  <si>
    <t>For the First Nine Months of:</t>
  </si>
  <si>
    <r>
      <rPr>
        <i/>
        <vertAlign val="superscript"/>
        <sz val="12"/>
        <rFont val="Calibri"/>
        <family val="2"/>
        <scheme val="minor"/>
      </rPr>
      <t>(3)</t>
    </r>
    <r>
      <rPr>
        <i/>
        <sz val="12"/>
        <rFont val="Calibri"/>
        <family val="2"/>
        <scheme val="minor"/>
      </rPr>
      <t xml:space="preserve"> After giving effect to cross-currency swaps.</t>
    </r>
  </si>
  <si>
    <r>
      <rPr>
        <i/>
        <vertAlign val="superscript"/>
        <sz val="11"/>
        <color theme="1"/>
        <rFont val="Calibri"/>
        <family val="2"/>
        <scheme val="minor"/>
      </rPr>
      <t>(3)</t>
    </r>
    <r>
      <rPr>
        <i/>
        <sz val="11"/>
        <color theme="1"/>
        <rFont val="Calibri"/>
        <family val="2"/>
        <scheme val="minor"/>
      </rPr>
      <t xml:space="preserve"> Volume, transactions and revenues for Year to date are re-presented excluding the Philippines.</t>
    </r>
  </si>
  <si>
    <r>
      <rPr>
        <i/>
        <vertAlign val="superscript"/>
        <sz val="11"/>
        <color theme="1"/>
        <rFont val="Calibri"/>
        <family val="2"/>
        <scheme val="minor"/>
      </rPr>
      <t>(4)</t>
    </r>
    <r>
      <rPr>
        <i/>
        <sz val="11"/>
        <color theme="1"/>
        <rFont val="Calibri"/>
        <family val="2"/>
        <scheme val="minor"/>
      </rPr>
      <t xml:space="preserve"> Brazil includes beer revenues of Ps. 10,848.2 million for the first nine months of 2019 and Ps. 9,357.9 million for the same period of the previous year. </t>
    </r>
  </si>
  <si>
    <r>
      <rPr>
        <i/>
        <vertAlign val="superscript"/>
        <sz val="11"/>
        <color theme="1"/>
        <rFont val="Calibri"/>
        <family val="2"/>
        <scheme val="minor"/>
      </rPr>
      <t>(1)</t>
    </r>
    <r>
      <rPr>
        <i/>
        <sz val="11"/>
        <color theme="1"/>
        <rFont val="Calibri"/>
        <family val="2"/>
        <scheme val="minor"/>
      </rPr>
      <t xml:space="preserve"> Excludes water presentations larger than 5.0 Lt ; includes flavored water.</t>
    </r>
  </si>
  <si>
    <r>
      <rPr>
        <i/>
        <vertAlign val="superscript"/>
        <sz val="11"/>
        <color theme="1"/>
        <rFont val="Calibri"/>
        <family val="2"/>
        <scheme val="minor"/>
      </rPr>
      <t>(2)</t>
    </r>
    <r>
      <rPr>
        <i/>
        <sz val="11"/>
        <color theme="1"/>
        <rFont val="Calibri"/>
        <family val="2"/>
        <scheme val="minor"/>
      </rPr>
      <t xml:space="preserve"> Bulk Water  = Still bottled water in 5.0, 19.0 and 20.0 - liter packaging presentations; includes flavored water</t>
    </r>
  </si>
  <si>
    <r>
      <rPr>
        <i/>
        <vertAlign val="superscript"/>
        <sz val="11"/>
        <color theme="1"/>
        <rFont val="Calibri"/>
        <family val="2"/>
        <scheme val="minor"/>
      </rPr>
      <t>(3)</t>
    </r>
    <r>
      <rPr>
        <i/>
        <sz val="11"/>
        <color theme="1"/>
        <rFont val="Calibri"/>
        <family val="2"/>
        <scheme val="minor"/>
      </rPr>
      <t xml:space="preserve"> Volume, transactions and revenues for 3Q 2018 are re-presented excluding the Philippines.</t>
    </r>
  </si>
  <si>
    <r>
      <rPr>
        <i/>
        <vertAlign val="superscript"/>
        <sz val="11"/>
        <color theme="1"/>
        <rFont val="Calibri"/>
        <family val="2"/>
        <scheme val="minor"/>
      </rPr>
      <t>(4)</t>
    </r>
    <r>
      <rPr>
        <i/>
        <sz val="11"/>
        <color theme="1"/>
        <rFont val="Calibri"/>
        <family val="2"/>
        <scheme val="minor"/>
      </rPr>
      <t xml:space="preserve"> Brazil includes beer revenues of Ps.3,428.3 million for the third quarter of 2019 and Ps. 2,928.8 million for the same period of the previous year. </t>
    </r>
  </si>
  <si>
    <t>Central America</t>
  </si>
  <si>
    <t>Mexico and Central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</si>
</sst>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_(* #,##0.0000_);_(* \(#,##0.0000\);_(* &quot;-&quot;??_);_(@_)"/>
    <numFmt numFmtId="169" formatCode="0.0"/>
    <numFmt numFmtId="171" formatCode="[$-409]mmm\-yy;@"/>
    <numFmt numFmtId="172" formatCode="#,##0.0_);\(#,##0.0\)"/>
    <numFmt numFmtId="173" formatCode="0.0%;\(0.0%\)"/>
    <numFmt numFmtId="174" formatCode="0.000%"/>
  </numFmts>
  <fonts count="105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1"/>
      <name val="Arial Narrow"/>
      <family val="2"/>
    </font>
    <font>
      <vertAlign val="superscript"/>
      <sz val="11"/>
      <color indexed="8"/>
      <name val="Arial Narrow"/>
      <family val="2"/>
    </font>
    <font>
      <sz val="11"/>
      <color indexed="8"/>
      <name val="Arial Narrow"/>
      <family val="2"/>
    </font>
    <font>
      <sz val="11"/>
      <color indexed="10"/>
      <name val="Arial Narrow"/>
      <family val="2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name val="Calibri"/>
      <family val="2"/>
      <scheme val="minor"/>
    </font>
    <font>
      <b/>
      <vertAlign val="superscript"/>
      <sz val="8"/>
      <color indexed="8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850026"/>
      <name val="Calibri"/>
      <family val="2"/>
      <scheme val="minor"/>
    </font>
    <font>
      <b/>
      <vertAlign val="superscript"/>
      <sz val="8"/>
      <color rgb="FF850026"/>
      <name val="Calibri"/>
      <family val="2"/>
      <scheme val="minor"/>
    </font>
    <font>
      <sz val="7"/>
      <name val="Calibri"/>
      <family val="2"/>
      <scheme val="minor"/>
    </font>
    <font>
      <vertAlign val="superscript"/>
      <sz val="7"/>
      <name val="Calibri"/>
      <family val="2"/>
      <scheme val="minor"/>
    </font>
    <font>
      <sz val="8"/>
      <color rgb="FF850026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8"/>
      <color rgb="FF393943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8"/>
      <color rgb="FF393943"/>
      <name val="Calibri"/>
      <family val="2"/>
    </font>
    <font>
      <sz val="7.7"/>
      <name val="Calibri"/>
      <family val="2"/>
    </font>
    <font>
      <sz val="7"/>
      <name val="Calibri"/>
      <family val="2"/>
    </font>
    <font>
      <sz val="10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vertAlign val="superscript"/>
      <sz val="8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39394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850026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393943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rgb="FF850026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i/>
      <sz val="9"/>
      <color indexed="12"/>
      <name val="Calibri"/>
      <family val="2"/>
      <scheme val="minor"/>
    </font>
    <font>
      <b/>
      <sz val="10.5"/>
      <color indexed="8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indexed="12"/>
      <name val="Calibri"/>
      <family val="2"/>
      <scheme val="minor"/>
    </font>
    <font>
      <b/>
      <sz val="14"/>
      <color theme="0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i/>
      <sz val="9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b/>
      <vertAlign val="superscript"/>
      <sz val="8"/>
      <color rgb="FF393943"/>
      <name val="Calibri"/>
      <family val="2"/>
      <scheme val="minor"/>
    </font>
    <font>
      <sz val="9"/>
      <color rgb="FFFF0000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393943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i/>
      <sz val="12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indexed="12"/>
      <name val="Calibri"/>
      <family val="2"/>
      <scheme val="minor"/>
    </font>
    <font>
      <b/>
      <vertAlign val="superscript"/>
      <sz val="12"/>
      <color rgb="FF393943"/>
      <name val="Calibri"/>
      <family val="2"/>
      <scheme val="minor"/>
    </font>
    <font>
      <vertAlign val="superscript"/>
      <sz val="12"/>
      <color rgb="FFC0000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93943"/>
        <bgColor indexed="64"/>
      </patternFill>
    </fill>
    <fill>
      <patternFill patternType="solid">
        <fgColor rgb="FF850026"/>
        <bgColor indexed="64"/>
      </patternFill>
    </fill>
    <fill>
      <patternFill patternType="solid">
        <fgColor rgb="FFE8E9E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rgb="FF393943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rgb="FF393943"/>
      </top>
      <bottom style="thin">
        <color rgb="FF393943"/>
      </bottom>
      <diagonal/>
    </border>
    <border>
      <left/>
      <right/>
      <top/>
      <bottom style="medium">
        <color rgb="FF85002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/>
      <top style="thin">
        <color rgb="FF393943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rgb="FFC00000"/>
      </top>
      <bottom/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40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37">
    <xf numFmtId="0" fontId="0" fillId="0" borderId="0" xfId="0"/>
    <xf numFmtId="0" fontId="10" fillId="2" borderId="0" xfId="0" applyFont="1" applyFill="1" applyAlignment="1">
      <alignment wrapText="1" shrinkToFit="1"/>
    </xf>
    <xf numFmtId="0" fontId="12" fillId="2" borderId="0" xfId="0" applyFont="1" applyFill="1" applyBorder="1" applyAlignment="1">
      <alignment horizontal="centerContinuous" vertical="center" wrapText="1" shrinkToFit="1"/>
    </xf>
    <xf numFmtId="165" fontId="9" fillId="2" borderId="0" xfId="0" applyNumberFormat="1" applyFont="1" applyFill="1" applyBorder="1" applyAlignment="1">
      <alignment horizontal="centerContinuous" vertical="center" wrapText="1" shrinkToFit="1"/>
    </xf>
    <xf numFmtId="166" fontId="9" fillId="2" borderId="0" xfId="1" applyNumberFormat="1" applyFont="1" applyFill="1" applyBorder="1" applyAlignment="1">
      <alignment horizontal="centerContinuous" vertical="center" wrapText="1" shrinkToFit="1"/>
    </xf>
    <xf numFmtId="0" fontId="10" fillId="2" borderId="0" xfId="0" applyFont="1" applyFill="1" applyAlignment="1">
      <alignment vertical="center" wrapText="1" shrinkToFit="1"/>
    </xf>
    <xf numFmtId="0" fontId="12" fillId="2" borderId="0" xfId="0" applyFont="1" applyFill="1" applyAlignment="1">
      <alignment horizontal="right" vertical="center" wrapText="1" shrinkToFit="1"/>
    </xf>
    <xf numFmtId="0" fontId="12" fillId="2" borderId="0" xfId="0" applyFont="1" applyFill="1" applyBorder="1" applyAlignment="1">
      <alignment horizontal="right" vertical="center" wrapText="1" shrinkToFit="1"/>
    </xf>
    <xf numFmtId="0" fontId="12" fillId="0" borderId="0" xfId="0" applyFont="1" applyFill="1" applyBorder="1" applyAlignment="1">
      <alignment horizontal="centerContinuous" vertical="center" wrapText="1" shrinkToFit="1"/>
    </xf>
    <xf numFmtId="0" fontId="12" fillId="2" borderId="0" xfId="0" applyFont="1" applyFill="1" applyAlignment="1">
      <alignment horizontal="centerContinuous" vertical="center" wrapText="1"/>
    </xf>
    <xf numFmtId="0" fontId="12" fillId="2" borderId="0" xfId="3" quotePrefix="1" applyFont="1" applyFill="1" applyBorder="1" applyAlignment="1">
      <alignment horizontal="left" vertical="center" wrapText="1"/>
    </xf>
    <xf numFmtId="0" fontId="12" fillId="2" borderId="0" xfId="3" quotePrefix="1" applyFont="1" applyFill="1" applyBorder="1" applyAlignment="1">
      <alignment horizontal="left" vertical="center" wrapText="1" shrinkToFit="1"/>
    </xf>
    <xf numFmtId="0" fontId="12" fillId="2" borderId="0" xfId="3" applyFont="1" applyFill="1" applyBorder="1" applyAlignment="1">
      <alignment horizontal="left" vertical="center" wrapText="1" shrinkToFit="1"/>
    </xf>
    <xf numFmtId="0" fontId="15" fillId="2" borderId="0" xfId="0" applyFont="1" applyFill="1" applyBorder="1" applyAlignment="1">
      <alignment vertical="center" wrapText="1" shrinkToFit="1"/>
    </xf>
    <xf numFmtId="166" fontId="10" fillId="2" borderId="0" xfId="1" applyNumberFormat="1" applyFont="1" applyFill="1" applyBorder="1" applyAlignment="1">
      <alignment horizontal="right" vertical="center" wrapText="1" shrinkToFit="1"/>
    </xf>
    <xf numFmtId="166" fontId="10" fillId="7" borderId="1" xfId="1" applyNumberFormat="1" applyFont="1" applyFill="1" applyBorder="1" applyAlignment="1">
      <alignment horizontal="right" vertical="center" wrapText="1" shrinkToFit="1"/>
    </xf>
    <xf numFmtId="166" fontId="10" fillId="7" borderId="0" xfId="1" applyNumberFormat="1" applyFont="1" applyFill="1" applyBorder="1" applyAlignment="1">
      <alignment horizontal="right" vertical="center" wrapText="1" shrinkToFit="1"/>
    </xf>
    <xf numFmtId="0" fontId="10" fillId="2" borderId="0" xfId="0" applyFont="1" applyFill="1" applyBorder="1" applyAlignment="1">
      <alignment vertical="center" wrapText="1" shrinkToFit="1"/>
    </xf>
    <xf numFmtId="0" fontId="15" fillId="2" borderId="0" xfId="0" applyFont="1" applyFill="1" applyBorder="1" applyAlignment="1">
      <alignment horizontal="left" vertical="center" wrapText="1" shrinkToFit="1"/>
    </xf>
    <xf numFmtId="166" fontId="12" fillId="7" borderId="0" xfId="1" applyNumberFormat="1" applyFont="1" applyFill="1" applyBorder="1" applyAlignment="1">
      <alignment horizontal="right" vertical="center" wrapText="1" shrinkToFit="1"/>
    </xf>
    <xf numFmtId="0" fontId="15" fillId="3" borderId="0" xfId="0" applyFont="1" applyFill="1" applyBorder="1" applyAlignment="1">
      <alignment vertical="center" wrapText="1"/>
    </xf>
    <xf numFmtId="0" fontId="15" fillId="3" borderId="0" xfId="0" applyFont="1" applyFill="1" applyBorder="1" applyAlignment="1">
      <alignment vertical="center" wrapText="1" shrinkToFit="1"/>
    </xf>
    <xf numFmtId="167" fontId="19" fillId="2" borderId="0" xfId="2" applyNumberFormat="1" applyFont="1" applyFill="1" applyBorder="1" applyAlignment="1">
      <alignment horizontal="right" vertical="center" wrapText="1" shrinkToFit="1"/>
    </xf>
    <xf numFmtId="165" fontId="15" fillId="2" borderId="0" xfId="1" applyNumberFormat="1" applyFont="1" applyFill="1" applyBorder="1" applyAlignment="1">
      <alignment horizontal="right" vertical="center" wrapText="1" shrinkToFit="1"/>
    </xf>
    <xf numFmtId="166" fontId="9" fillId="2" borderId="0" xfId="1" applyNumberFormat="1" applyFont="1" applyFill="1" applyBorder="1" applyAlignment="1">
      <alignment horizontal="right" vertical="center" wrapText="1" shrinkToFit="1"/>
    </xf>
    <xf numFmtId="0" fontId="12" fillId="2" borderId="0" xfId="3" applyFont="1" applyFill="1" applyBorder="1" applyAlignment="1">
      <alignment horizontal="left" vertical="center" wrapText="1"/>
    </xf>
    <xf numFmtId="166" fontId="10" fillId="2" borderId="3" xfId="1" applyNumberFormat="1" applyFont="1" applyFill="1" applyBorder="1" applyAlignment="1">
      <alignment horizontal="right" vertical="center" wrapText="1" shrinkToFit="1"/>
    </xf>
    <xf numFmtId="166" fontId="10" fillId="7" borderId="3" xfId="1" applyNumberFormat="1" applyFont="1" applyFill="1" applyBorder="1" applyAlignment="1">
      <alignment horizontal="right" vertical="center" wrapText="1" shrinkToFit="1"/>
    </xf>
    <xf numFmtId="166" fontId="10" fillId="2" borderId="4" xfId="1" applyNumberFormat="1" applyFont="1" applyFill="1" applyBorder="1" applyAlignment="1">
      <alignment horizontal="right" vertical="center" wrapText="1" shrinkToFit="1"/>
    </xf>
    <xf numFmtId="166" fontId="10" fillId="7" borderId="5" xfId="1" applyNumberFormat="1" applyFont="1" applyFill="1" applyBorder="1" applyAlignment="1">
      <alignment horizontal="right" vertical="center" wrapText="1" shrinkToFit="1"/>
    </xf>
    <xf numFmtId="0" fontId="20" fillId="0" borderId="0" xfId="0" applyFont="1" applyFill="1" applyBorder="1" applyAlignment="1">
      <alignment vertical="center" wrapText="1" shrinkToFit="1"/>
    </xf>
    <xf numFmtId="166" fontId="9" fillId="2" borderId="0" xfId="1" applyNumberFormat="1" applyFont="1" applyFill="1" applyBorder="1" applyAlignment="1">
      <alignment horizontal="centerContinuous" vertical="center"/>
    </xf>
    <xf numFmtId="0" fontId="10" fillId="2" borderId="0" xfId="0" applyFont="1" applyFill="1"/>
    <xf numFmtId="0" fontId="10" fillId="2" borderId="0" xfId="0" applyFont="1" applyFill="1" applyBorder="1"/>
    <xf numFmtId="0" fontId="2" fillId="2" borderId="0" xfId="0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vertical="center"/>
    </xf>
    <xf numFmtId="167" fontId="10" fillId="2" borderId="0" xfId="2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2" borderId="0" xfId="0" applyFont="1" applyFill="1" applyAlignment="1">
      <alignment horizontal="centerContinuous" vertical="center"/>
    </xf>
    <xf numFmtId="0" fontId="12" fillId="2" borderId="0" xfId="0" applyFont="1" applyFill="1" applyBorder="1" applyAlignment="1">
      <alignment horizontal="centerContinuous" vertical="center"/>
    </xf>
    <xf numFmtId="165" fontId="9" fillId="2" borderId="0" xfId="0" applyNumberFormat="1" applyFont="1" applyFill="1" applyBorder="1" applyAlignment="1">
      <alignment horizontal="centerContinuous" vertical="center"/>
    </xf>
    <xf numFmtId="166" fontId="10" fillId="3" borderId="0" xfId="1" applyNumberFormat="1" applyFont="1" applyFill="1" applyBorder="1"/>
    <xf numFmtId="0" fontId="2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15" fillId="2" borderId="0" xfId="0" quotePrefix="1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 vertical="center"/>
    </xf>
    <xf numFmtId="0" fontId="10" fillId="2" borderId="0" xfId="3" applyFont="1" applyFill="1" applyBorder="1" applyAlignment="1">
      <alignment vertical="center"/>
    </xf>
    <xf numFmtId="0" fontId="10" fillId="2" borderId="0" xfId="3" applyFont="1" applyFill="1" applyAlignment="1">
      <alignment vertical="center"/>
    </xf>
    <xf numFmtId="0" fontId="10" fillId="2" borderId="0" xfId="3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vertical="center" wrapText="1" shrinkToFit="1"/>
    </xf>
    <xf numFmtId="166" fontId="10" fillId="3" borderId="0" xfId="1" applyNumberFormat="1" applyFont="1" applyFill="1" applyBorder="1" applyAlignment="1">
      <alignment horizontal="right" vertical="center" wrapText="1" shrinkToFit="1"/>
    </xf>
    <xf numFmtId="0" fontId="10" fillId="0" borderId="0" xfId="1" applyNumberFormat="1" applyFont="1" applyFill="1" applyBorder="1" applyAlignment="1">
      <alignment vertical="center" wrapText="1" shrinkToFit="1"/>
    </xf>
    <xf numFmtId="0" fontId="10" fillId="3" borderId="0" xfId="0" applyFont="1" applyFill="1" applyAlignment="1">
      <alignment vertical="center" wrapText="1" shrinkToFit="1"/>
    </xf>
    <xf numFmtId="164" fontId="15" fillId="2" borderId="0" xfId="1" applyNumberFormat="1" applyFont="1" applyFill="1" applyBorder="1" applyAlignment="1">
      <alignment horizontal="right" vertical="center" wrapText="1" shrinkToFit="1"/>
    </xf>
    <xf numFmtId="164" fontId="9" fillId="0" borderId="0" xfId="1" applyNumberFormat="1" applyFont="1" applyFill="1" applyBorder="1" applyAlignment="1">
      <alignment horizontal="center" vertical="center" wrapText="1" shrinkToFit="1"/>
    </xf>
    <xf numFmtId="0" fontId="10" fillId="2" borderId="0" xfId="3" applyFont="1" applyFill="1" applyBorder="1" applyAlignment="1">
      <alignment vertical="center" wrapText="1" shrinkToFit="1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66" fontId="8" fillId="2" borderId="0" xfId="1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65" fontId="15" fillId="2" borderId="0" xfId="1" applyNumberFormat="1" applyFont="1" applyFill="1" applyBorder="1" applyAlignment="1">
      <alignment horizontal="right" vertical="center"/>
    </xf>
    <xf numFmtId="0" fontId="10" fillId="2" borderId="0" xfId="3" applyFont="1" applyFill="1" applyBorder="1" applyAlignment="1">
      <alignment horizontal="right" vertical="center" wrapText="1" shrinkToFit="1"/>
    </xf>
    <xf numFmtId="0" fontId="10" fillId="0" borderId="5" xfId="0" applyFont="1" applyFill="1" applyBorder="1" applyAlignment="1">
      <alignment vertical="center"/>
    </xf>
    <xf numFmtId="165" fontId="10" fillId="3" borderId="0" xfId="1" applyNumberFormat="1" applyFont="1" applyFill="1" applyBorder="1"/>
    <xf numFmtId="0" fontId="10" fillId="2" borderId="0" xfId="3" applyFont="1" applyFill="1" applyBorder="1" applyAlignment="1">
      <alignment horizontal="left" wrapText="1"/>
    </xf>
    <xf numFmtId="166" fontId="15" fillId="3" borderId="0" xfId="1" applyNumberFormat="1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0" fillId="3" borderId="0" xfId="3" applyFont="1" applyFill="1" applyAlignment="1">
      <alignment vertical="center"/>
    </xf>
    <xf numFmtId="0" fontId="28" fillId="3" borderId="0" xfId="0" applyFont="1" applyFill="1" applyBorder="1" applyAlignment="1">
      <alignment vertical="center"/>
    </xf>
    <xf numFmtId="0" fontId="9" fillId="3" borderId="0" xfId="6" applyFont="1" applyFill="1" applyBorder="1" applyAlignment="1">
      <alignment vertical="center"/>
    </xf>
    <xf numFmtId="165" fontId="10" fillId="3" borderId="0" xfId="1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left" vertical="center"/>
    </xf>
    <xf numFmtId="0" fontId="22" fillId="2" borderId="0" xfId="3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165" fontId="26" fillId="2" borderId="0" xfId="0" applyNumberFormat="1" applyFont="1" applyFill="1" applyAlignment="1">
      <alignment vertical="center"/>
    </xf>
    <xf numFmtId="0" fontId="22" fillId="2" borderId="0" xfId="3" applyFont="1" applyFill="1" applyBorder="1" applyAlignment="1">
      <alignment horizontal="right" vertical="center"/>
    </xf>
    <xf numFmtId="0" fontId="20" fillId="6" borderId="0" xfId="0" applyFont="1" applyFill="1" applyBorder="1" applyAlignment="1">
      <alignment vertical="center" wrapText="1" shrinkToFit="1"/>
    </xf>
    <xf numFmtId="0" fontId="28" fillId="3" borderId="5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 wrapText="1" shrinkToFit="1"/>
    </xf>
    <xf numFmtId="0" fontId="22" fillId="2" borderId="0" xfId="0" applyFont="1" applyFill="1" applyBorder="1" applyAlignment="1">
      <alignment horizontal="right" vertical="center" wrapText="1"/>
    </xf>
    <xf numFmtId="165" fontId="9" fillId="2" borderId="0" xfId="1" applyNumberFormat="1" applyFont="1" applyFill="1" applyBorder="1" applyAlignment="1">
      <alignment horizontal="right" vertical="center"/>
    </xf>
    <xf numFmtId="166" fontId="9" fillId="2" borderId="0" xfId="1" applyNumberFormat="1" applyFont="1" applyFill="1" applyBorder="1" applyAlignment="1">
      <alignment horizontal="right" vertical="center"/>
    </xf>
    <xf numFmtId="167" fontId="15" fillId="2" borderId="0" xfId="2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12" fillId="2" borderId="0" xfId="3" applyFont="1" applyFill="1" applyBorder="1" applyAlignment="1">
      <alignment horizontal="right" vertical="center"/>
    </xf>
    <xf numFmtId="0" fontId="10" fillId="2" borderId="0" xfId="3" applyFont="1" applyFill="1" applyBorder="1" applyAlignment="1">
      <alignment horizontal="right" vertical="center"/>
    </xf>
    <xf numFmtId="0" fontId="18" fillId="3" borderId="5" xfId="0" applyFont="1" applyFill="1" applyBorder="1" applyAlignment="1">
      <alignment horizontal="right" vertical="center" wrapText="1" shrinkToFit="1"/>
    </xf>
    <xf numFmtId="166" fontId="10" fillId="3" borderId="5" xfId="1" applyNumberFormat="1" applyFont="1" applyFill="1" applyBorder="1" applyAlignment="1">
      <alignment horizontal="right" vertical="center" wrapText="1" shrinkToFit="1"/>
    </xf>
    <xf numFmtId="165" fontId="9" fillId="2" borderId="0" xfId="1" applyNumberFormat="1" applyFont="1" applyFill="1" applyBorder="1" applyAlignment="1">
      <alignment horizontal="right" vertical="center" wrapText="1" shrinkToFit="1"/>
    </xf>
    <xf numFmtId="167" fontId="15" fillId="2" borderId="0" xfId="2" applyNumberFormat="1" applyFont="1" applyFill="1" applyBorder="1" applyAlignment="1">
      <alignment horizontal="right" vertical="center" wrapText="1" shrinkToFit="1"/>
    </xf>
    <xf numFmtId="0" fontId="10" fillId="7" borderId="0" xfId="0" applyFont="1" applyFill="1" applyBorder="1" applyAlignment="1">
      <alignment horizontal="right" vertical="center" wrapText="1" shrinkToFit="1"/>
    </xf>
    <xf numFmtId="0" fontId="18" fillId="3" borderId="0" xfId="0" applyFont="1" applyFill="1" applyAlignment="1">
      <alignment horizontal="right" vertical="center" wrapText="1" shrinkToFit="1"/>
    </xf>
    <xf numFmtId="169" fontId="18" fillId="3" borderId="0" xfId="0" applyNumberFormat="1" applyFont="1" applyFill="1" applyAlignment="1">
      <alignment horizontal="right" vertical="center" wrapText="1" shrinkToFit="1"/>
    </xf>
    <xf numFmtId="37" fontId="12" fillId="7" borderId="0" xfId="0" applyNumberFormat="1" applyFont="1" applyFill="1" applyAlignment="1">
      <alignment horizontal="right" vertical="center" wrapText="1" shrinkToFit="1"/>
    </xf>
    <xf numFmtId="0" fontId="18" fillId="7" borderId="0" xfId="0" applyFont="1" applyFill="1" applyAlignment="1">
      <alignment horizontal="right" vertical="center" wrapText="1" shrinkToFit="1"/>
    </xf>
    <xf numFmtId="172" fontId="10" fillId="7" borderId="0" xfId="5" applyNumberFormat="1" applyFont="1" applyFill="1" applyBorder="1" applyAlignment="1">
      <alignment horizontal="right" vertical="center" wrapText="1" shrinkToFit="1"/>
    </xf>
    <xf numFmtId="0" fontId="10" fillId="3" borderId="0" xfId="0" applyFont="1" applyFill="1" applyAlignment="1">
      <alignment horizontal="right" vertical="center" wrapText="1" shrinkToFit="1"/>
    </xf>
    <xf numFmtId="172" fontId="10" fillId="3" borderId="0" xfId="5" applyNumberFormat="1" applyFont="1" applyFill="1" applyBorder="1" applyAlignment="1">
      <alignment horizontal="right" vertical="center" wrapText="1" shrinkToFit="1"/>
    </xf>
    <xf numFmtId="0" fontId="10" fillId="3" borderId="0" xfId="3" applyFont="1" applyFill="1" applyBorder="1" applyAlignment="1">
      <alignment horizontal="right" vertical="center" wrapText="1" shrinkToFit="1"/>
    </xf>
    <xf numFmtId="0" fontId="10" fillId="0" borderId="0" xfId="3" applyFont="1" applyFill="1" applyBorder="1" applyAlignment="1">
      <alignment horizontal="right" vertical="center" wrapText="1" shrinkToFit="1"/>
    </xf>
    <xf numFmtId="0" fontId="10" fillId="3" borderId="0" xfId="3" applyFont="1" applyFill="1" applyAlignment="1">
      <alignment horizontal="right" vertical="center" wrapText="1" shrinkToFit="1"/>
    </xf>
    <xf numFmtId="0" fontId="10" fillId="3" borderId="0" xfId="0" applyFont="1" applyFill="1" applyBorder="1" applyAlignment="1">
      <alignment horizontal="right" vertical="center" wrapText="1" shrinkToFit="1"/>
    </xf>
    <xf numFmtId="0" fontId="12" fillId="2" borderId="0" xfId="0" applyFont="1" applyFill="1" applyAlignment="1">
      <alignment horizontal="centerContinuous" vertical="center" wrapText="1" shrinkToFit="1"/>
    </xf>
    <xf numFmtId="0" fontId="22" fillId="2" borderId="0" xfId="3" applyFont="1" applyFill="1" applyBorder="1" applyAlignment="1">
      <alignment horizontal="left" vertical="center" wrapText="1" shrinkToFit="1"/>
    </xf>
    <xf numFmtId="0" fontId="15" fillId="7" borderId="3" xfId="0" applyFont="1" applyFill="1" applyBorder="1" applyAlignment="1">
      <alignment vertical="center" wrapText="1" shrinkToFit="1"/>
    </xf>
    <xf numFmtId="0" fontId="15" fillId="2" borderId="4" xfId="0" applyFont="1" applyFill="1" applyBorder="1" applyAlignment="1">
      <alignment vertical="center" wrapText="1" shrinkToFit="1"/>
    </xf>
    <xf numFmtId="0" fontId="15" fillId="7" borderId="0" xfId="0" applyFont="1" applyFill="1" applyBorder="1" applyAlignment="1">
      <alignment horizontal="left" vertical="center" wrapText="1" shrinkToFit="1"/>
    </xf>
    <xf numFmtId="0" fontId="15" fillId="3" borderId="4" xfId="0" applyFont="1" applyFill="1" applyBorder="1" applyAlignment="1">
      <alignment horizontal="left" vertical="center" wrapText="1" shrinkToFit="1"/>
    </xf>
    <xf numFmtId="0" fontId="10" fillId="7" borderId="0" xfId="0" applyFont="1" applyFill="1" applyBorder="1" applyAlignment="1">
      <alignment vertical="center" wrapText="1" shrinkToFit="1"/>
    </xf>
    <xf numFmtId="0" fontId="15" fillId="2" borderId="3" xfId="0" applyFont="1" applyFill="1" applyBorder="1" applyAlignment="1">
      <alignment vertical="center" wrapText="1" shrinkToFit="1"/>
    </xf>
    <xf numFmtId="0" fontId="15" fillId="7" borderId="0" xfId="0" applyFont="1" applyFill="1" applyBorder="1" applyAlignment="1">
      <alignment vertical="center" wrapText="1" shrinkToFit="1"/>
    </xf>
    <xf numFmtId="0" fontId="10" fillId="0" borderId="5" xfId="0" applyFont="1" applyFill="1" applyBorder="1" applyAlignment="1">
      <alignment vertical="center" wrapText="1" shrinkToFit="1"/>
    </xf>
    <xf numFmtId="0" fontId="12" fillId="2" borderId="0" xfId="4" applyFont="1" applyFill="1" applyAlignment="1">
      <alignment vertical="center" wrapText="1" shrinkToFit="1"/>
    </xf>
    <xf numFmtId="0" fontId="10" fillId="3" borderId="0" xfId="0" applyFont="1" applyFill="1" applyBorder="1" applyAlignment="1">
      <alignment vertical="center" wrapText="1" shrinkToFit="1"/>
    </xf>
    <xf numFmtId="0" fontId="15" fillId="3" borderId="0" xfId="0" quotePrefix="1" applyFont="1" applyFill="1" applyBorder="1" applyAlignment="1">
      <alignment horizontal="left" vertical="center" wrapText="1" shrinkToFit="1"/>
    </xf>
    <xf numFmtId="0" fontId="9" fillId="3" borderId="0" xfId="6" applyFont="1" applyFill="1" applyBorder="1" applyAlignment="1">
      <alignment vertical="center" wrapText="1" shrinkToFit="1"/>
    </xf>
    <xf numFmtId="0" fontId="16" fillId="2" borderId="0" xfId="0" applyFont="1" applyFill="1" applyBorder="1" applyAlignment="1">
      <alignment horizontal="left" vertical="center" wrapText="1" shrinkToFit="1"/>
    </xf>
    <xf numFmtId="0" fontId="12" fillId="7" borderId="0" xfId="0" applyFont="1" applyFill="1" applyAlignment="1">
      <alignment horizontal="right" vertical="center" wrapText="1" shrinkToFit="1"/>
    </xf>
    <xf numFmtId="172" fontId="12" fillId="7" borderId="0" xfId="5" applyNumberFormat="1" applyFont="1" applyFill="1" applyBorder="1" applyAlignment="1">
      <alignment horizontal="right" vertical="center" wrapText="1" shrinkToFit="1"/>
    </xf>
    <xf numFmtId="165" fontId="10" fillId="3" borderId="0" xfId="1" applyNumberFormat="1" applyFont="1" applyFill="1" applyBorder="1" applyAlignment="1">
      <alignment horizontal="right" vertical="center" wrapText="1" shrinkToFit="1"/>
    </xf>
    <xf numFmtId="0" fontId="10" fillId="7" borderId="0" xfId="0" applyFont="1" applyFill="1" applyBorder="1" applyAlignment="1">
      <alignment horizontal="left" vertical="center" wrapText="1" indent="1" shrinkToFit="1"/>
    </xf>
    <xf numFmtId="0" fontId="10" fillId="3" borderId="0" xfId="0" applyFont="1" applyFill="1" applyBorder="1" applyAlignment="1">
      <alignment horizontal="left" vertical="center" wrapText="1" indent="1" shrinkToFit="1"/>
    </xf>
    <xf numFmtId="0" fontId="10" fillId="7" borderId="5" xfId="0" applyFont="1" applyFill="1" applyBorder="1" applyAlignment="1">
      <alignment horizontal="left" vertical="center" wrapText="1" indent="1" shrinkToFit="1"/>
    </xf>
    <xf numFmtId="0" fontId="9" fillId="7" borderId="0" xfId="0" applyFont="1" applyFill="1" applyBorder="1" applyAlignment="1">
      <alignment vertical="center" wrapText="1" shrinkToFit="1"/>
    </xf>
    <xf numFmtId="166" fontId="18" fillId="3" borderId="5" xfId="1" applyNumberFormat="1" applyFont="1" applyFill="1" applyBorder="1" applyAlignment="1">
      <alignment horizontal="right" vertical="center" wrapText="1" shrinkToFit="1"/>
    </xf>
    <xf numFmtId="165" fontId="18" fillId="3" borderId="0" xfId="1" applyNumberFormat="1" applyFont="1" applyFill="1" applyBorder="1" applyAlignment="1">
      <alignment horizontal="right" vertical="center" wrapText="1" shrinkToFit="1"/>
    </xf>
    <xf numFmtId="165" fontId="10" fillId="2" borderId="0" xfId="1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 wrapText="1" shrinkToFit="1"/>
    </xf>
    <xf numFmtId="165" fontId="10" fillId="0" borderId="0" xfId="1" applyNumberFormat="1" applyFont="1" applyFill="1" applyBorder="1" applyAlignment="1">
      <alignment vertical="center" wrapText="1" shrinkToFit="1"/>
    </xf>
    <xf numFmtId="164" fontId="10" fillId="0" borderId="0" xfId="1" applyNumberFormat="1" applyFont="1" applyFill="1" applyBorder="1" applyAlignment="1">
      <alignment vertical="center" wrapText="1" shrinkToFit="1"/>
    </xf>
    <xf numFmtId="0" fontId="14" fillId="2" borderId="0" xfId="4" applyFont="1" applyFill="1" applyBorder="1" applyAlignment="1">
      <alignment vertical="center"/>
    </xf>
    <xf numFmtId="0" fontId="28" fillId="2" borderId="0" xfId="4" applyFont="1" applyFill="1" applyBorder="1" applyAlignment="1">
      <alignment vertical="center" shrinkToFit="1"/>
    </xf>
    <xf numFmtId="0" fontId="14" fillId="2" borderId="0" xfId="4" applyFont="1" applyFill="1" applyBorder="1" applyAlignment="1">
      <alignment vertical="center" wrapText="1"/>
    </xf>
    <xf numFmtId="0" fontId="29" fillId="2" borderId="0" xfId="4" applyFont="1" applyFill="1" applyBorder="1" applyAlignment="1">
      <alignment horizontal="centerContinuous" vertical="center" wrapText="1" shrinkToFit="1"/>
    </xf>
    <xf numFmtId="165" fontId="12" fillId="2" borderId="0" xfId="1" applyNumberFormat="1" applyFont="1" applyFill="1" applyBorder="1" applyAlignment="1">
      <alignment horizontal="right" vertical="center" wrapText="1" shrinkToFit="1"/>
    </xf>
    <xf numFmtId="165" fontId="12" fillId="7" borderId="0" xfId="1" applyNumberFormat="1" applyFont="1" applyFill="1" applyBorder="1" applyAlignment="1">
      <alignment horizontal="right" vertical="center" wrapText="1" shrinkToFit="1"/>
    </xf>
    <xf numFmtId="165" fontId="12" fillId="7" borderId="3" xfId="1" applyNumberFormat="1" applyFont="1" applyFill="1" applyBorder="1" applyAlignment="1">
      <alignment horizontal="right" vertical="center" wrapText="1" shrinkToFit="1"/>
    </xf>
    <xf numFmtId="165" fontId="12" fillId="2" borderId="4" xfId="1" applyNumberFormat="1" applyFont="1" applyFill="1" applyBorder="1" applyAlignment="1">
      <alignment horizontal="right" vertical="center" wrapText="1" shrinkToFit="1"/>
    </xf>
    <xf numFmtId="165" fontId="12" fillId="3" borderId="5" xfId="1" applyNumberFormat="1" applyFont="1" applyFill="1" applyBorder="1" applyAlignment="1">
      <alignment horizontal="right" vertical="center" wrapText="1" shrinkToFit="1"/>
    </xf>
    <xf numFmtId="165" fontId="12" fillId="3" borderId="4" xfId="1" applyNumberFormat="1" applyFont="1" applyFill="1" applyBorder="1" applyAlignment="1">
      <alignment horizontal="right" vertical="center" wrapText="1" shrinkToFit="1"/>
    </xf>
    <xf numFmtId="165" fontId="12" fillId="3" borderId="0" xfId="1" applyNumberFormat="1" applyFont="1" applyFill="1" applyBorder="1" applyAlignment="1">
      <alignment horizontal="right" vertical="center" wrapText="1" shrinkToFit="1"/>
    </xf>
    <xf numFmtId="166" fontId="12" fillId="3" borderId="0" xfId="1" applyNumberFormat="1" applyFont="1" applyFill="1" applyBorder="1" applyAlignment="1">
      <alignment horizontal="right" vertical="center" wrapText="1" shrinkToFit="1"/>
    </xf>
    <xf numFmtId="166" fontId="12" fillId="7" borderId="5" xfId="1" applyNumberFormat="1" applyFont="1" applyFill="1" applyBorder="1" applyAlignment="1">
      <alignment horizontal="right" vertical="center" wrapText="1" shrinkToFit="1"/>
    </xf>
    <xf numFmtId="165" fontId="12" fillId="0" borderId="3" xfId="1" applyNumberFormat="1" applyFont="1" applyFill="1" applyBorder="1" applyAlignment="1">
      <alignment horizontal="right" vertical="center" wrapText="1" shrinkToFit="1"/>
    </xf>
    <xf numFmtId="0" fontId="12" fillId="3" borderId="0" xfId="0" applyFont="1" applyFill="1" applyBorder="1" applyAlignment="1">
      <alignment horizontal="right" vertical="center" wrapText="1" shrinkToFit="1"/>
    </xf>
    <xf numFmtId="37" fontId="12" fillId="3" borderId="0" xfId="0" applyNumberFormat="1" applyFont="1" applyFill="1" applyAlignment="1">
      <alignment horizontal="right" vertical="center" wrapText="1" shrinkToFit="1"/>
    </xf>
    <xf numFmtId="10" fontId="9" fillId="3" borderId="0" xfId="2" applyNumberFormat="1" applyFont="1" applyFill="1" applyBorder="1" applyAlignment="1">
      <alignment horizontal="right" vertical="center" wrapText="1" shrinkToFit="1"/>
    </xf>
    <xf numFmtId="164" fontId="15" fillId="3" borderId="0" xfId="1" applyNumberFormat="1" applyFont="1" applyFill="1" applyBorder="1" applyAlignment="1">
      <alignment horizontal="right" vertical="center" wrapText="1" shrinkToFit="1"/>
    </xf>
    <xf numFmtId="0" fontId="15" fillId="2" borderId="3" xfId="0" applyFont="1" applyFill="1" applyBorder="1" applyAlignment="1">
      <alignment horizontal="left" wrapText="1"/>
    </xf>
    <xf numFmtId="0" fontId="15" fillId="2" borderId="3" xfId="0" applyFont="1" applyFill="1" applyBorder="1" applyAlignment="1">
      <alignment wrapText="1"/>
    </xf>
    <xf numFmtId="37" fontId="20" fillId="3" borderId="0" xfId="0" applyNumberFormat="1" applyFont="1" applyFill="1" applyAlignment="1">
      <alignment horizontal="right" vertical="center" wrapText="1" shrinkToFit="1"/>
    </xf>
    <xf numFmtId="0" fontId="20" fillId="3" borderId="0" xfId="0" applyFont="1" applyFill="1" applyAlignment="1">
      <alignment horizontal="right" vertical="center" wrapText="1" shrinkToFit="1"/>
    </xf>
    <xf numFmtId="0" fontId="18" fillId="3" borderId="0" xfId="0" applyFont="1" applyFill="1" applyBorder="1" applyAlignment="1">
      <alignment horizontal="right" vertical="center" wrapText="1" shrinkToFit="1"/>
    </xf>
    <xf numFmtId="172" fontId="20" fillId="3" borderId="0" xfId="5" applyNumberFormat="1" applyFont="1" applyFill="1" applyBorder="1" applyAlignment="1">
      <alignment horizontal="right" vertical="center" wrapText="1" shrinkToFit="1"/>
    </xf>
    <xf numFmtId="0" fontId="21" fillId="5" borderId="0" xfId="0" applyFont="1" applyFill="1" applyBorder="1" applyAlignment="1">
      <alignment horizontal="center" vertical="center" wrapText="1" shrinkToFit="1"/>
    </xf>
    <xf numFmtId="0" fontId="20" fillId="5" borderId="0" xfId="0" applyFont="1" applyFill="1" applyBorder="1" applyAlignment="1">
      <alignment horizontal="center" vertical="center" wrapText="1" shrinkToFit="1"/>
    </xf>
    <xf numFmtId="0" fontId="20" fillId="6" borderId="0" xfId="0" applyFont="1" applyFill="1" applyBorder="1" applyAlignment="1">
      <alignment horizontal="center" vertical="center" wrapText="1" shrinkToFit="1"/>
    </xf>
    <xf numFmtId="0" fontId="25" fillId="2" borderId="0" xfId="0" applyFont="1" applyFill="1" applyBorder="1" applyAlignment="1">
      <alignment horizontal="left" vertical="center" wrapText="1"/>
    </xf>
    <xf numFmtId="166" fontId="10" fillId="2" borderId="6" xfId="1" applyNumberFormat="1" applyFont="1" applyFill="1" applyBorder="1" applyAlignment="1">
      <alignment horizontal="right" vertical="center" wrapText="1" shrinkToFit="1"/>
    </xf>
    <xf numFmtId="166" fontId="10" fillId="2" borderId="1" xfId="1" applyNumberFormat="1" applyFont="1" applyFill="1" applyBorder="1" applyAlignment="1">
      <alignment horizontal="right" vertical="center" wrapText="1" shrinkToFit="1"/>
    </xf>
    <xf numFmtId="165" fontId="10" fillId="2" borderId="0" xfId="0" applyNumberFormat="1" applyFont="1" applyFill="1" applyAlignment="1">
      <alignment vertical="center"/>
    </xf>
    <xf numFmtId="165" fontId="34" fillId="2" borderId="0" xfId="0" applyNumberFormat="1" applyFont="1" applyFill="1" applyBorder="1" applyAlignment="1">
      <alignment horizontal="left" vertical="center"/>
    </xf>
    <xf numFmtId="0" fontId="34" fillId="2" borderId="0" xfId="0" applyFont="1" applyFill="1" applyAlignment="1">
      <alignment vertical="center"/>
    </xf>
    <xf numFmtId="167" fontId="34" fillId="2" borderId="0" xfId="2" applyNumberFormat="1" applyFont="1" applyFill="1" applyAlignment="1">
      <alignment vertical="center"/>
    </xf>
    <xf numFmtId="0" fontId="20" fillId="8" borderId="0" xfId="0" applyFont="1" applyFill="1" applyBorder="1" applyAlignment="1">
      <alignment vertical="center" wrapText="1"/>
    </xf>
    <xf numFmtId="165" fontId="15" fillId="2" borderId="12" xfId="1" applyNumberFormat="1" applyFont="1" applyFill="1" applyBorder="1" applyAlignment="1">
      <alignment horizontal="right" vertical="center" wrapText="1" shrinkToFit="1"/>
    </xf>
    <xf numFmtId="166" fontId="15" fillId="2" borderId="12" xfId="1" applyNumberFormat="1" applyFont="1" applyFill="1" applyBorder="1" applyAlignment="1">
      <alignment horizontal="right" vertical="center" wrapText="1" shrinkToFit="1"/>
    </xf>
    <xf numFmtId="0" fontId="10" fillId="2" borderId="12" xfId="0" applyFont="1" applyFill="1" applyBorder="1" applyAlignment="1">
      <alignment horizontal="right" vertical="center" wrapText="1" shrinkToFit="1"/>
    </xf>
    <xf numFmtId="0" fontId="10" fillId="3" borderId="12" xfId="0" applyFont="1" applyFill="1" applyBorder="1" applyAlignment="1">
      <alignment vertical="center" wrapText="1" shrinkToFit="1"/>
    </xf>
    <xf numFmtId="0" fontId="35" fillId="2" borderId="0" xfId="0" applyFont="1" applyFill="1" applyBorder="1" applyAlignment="1">
      <alignment horizontal="right" vertical="center" wrapText="1" shrinkToFit="1"/>
    </xf>
    <xf numFmtId="0" fontId="35" fillId="0" borderId="0" xfId="0" applyFont="1" applyFill="1" applyBorder="1" applyAlignment="1">
      <alignment horizontal="right" vertical="center" wrapText="1" shrinkToFit="1"/>
    </xf>
    <xf numFmtId="0" fontId="37" fillId="0" borderId="0" xfId="0" applyFont="1" applyFill="1" applyBorder="1" applyAlignment="1">
      <alignment vertical="center" wrapText="1" shrinkToFit="1"/>
    </xf>
    <xf numFmtId="0" fontId="35" fillId="2" borderId="0" xfId="0" applyFont="1" applyFill="1" applyBorder="1" applyAlignment="1">
      <alignment horizontal="right" vertical="center"/>
    </xf>
    <xf numFmtId="0" fontId="30" fillId="3" borderId="0" xfId="0" applyFont="1" applyFill="1" applyBorder="1" applyAlignment="1">
      <alignment vertical="center" wrapText="1" shrinkToFit="1"/>
    </xf>
    <xf numFmtId="0" fontId="34" fillId="0" borderId="0" xfId="0" applyFont="1"/>
    <xf numFmtId="0" fontId="1" fillId="0" borderId="0" xfId="0" applyFont="1" applyBorder="1"/>
    <xf numFmtId="0" fontId="38" fillId="0" borderId="0" xfId="0" applyFont="1" applyBorder="1"/>
    <xf numFmtId="167" fontId="38" fillId="0" borderId="0" xfId="2" applyNumberFormat="1" applyFont="1" applyBorder="1" applyAlignment="1">
      <alignment horizontal="center"/>
    </xf>
    <xf numFmtId="167" fontId="41" fillId="0" borderId="0" xfId="2" applyNumberFormat="1" applyFont="1" applyFill="1" applyBorder="1" applyAlignment="1">
      <alignment horizontal="center" vertical="center" wrapText="1"/>
    </xf>
    <xf numFmtId="167" fontId="38" fillId="0" borderId="0" xfId="2" applyNumberFormat="1" applyFont="1" applyFill="1" applyBorder="1" applyAlignment="1">
      <alignment horizontal="center"/>
    </xf>
    <xf numFmtId="0" fontId="38" fillId="0" borderId="7" xfId="0" applyFont="1" applyBorder="1"/>
    <xf numFmtId="167" fontId="38" fillId="0" borderId="7" xfId="2" applyNumberFormat="1" applyFont="1" applyBorder="1" applyAlignment="1">
      <alignment horizontal="center"/>
    </xf>
    <xf numFmtId="0" fontId="34" fillId="0" borderId="0" xfId="0" applyFont="1" applyBorder="1"/>
    <xf numFmtId="0" fontId="38" fillId="0" borderId="0" xfId="0" applyFont="1" applyFill="1" applyBorder="1"/>
    <xf numFmtId="0" fontId="42" fillId="2" borderId="0" xfId="4" applyFont="1" applyFill="1" applyBorder="1" applyAlignment="1">
      <alignment vertical="center" shrinkToFit="1"/>
    </xf>
    <xf numFmtId="0" fontId="43" fillId="2" borderId="0" xfId="4" applyFont="1" applyFill="1"/>
    <xf numFmtId="0" fontId="44" fillId="3" borderId="2" xfId="4" applyFont="1" applyFill="1" applyBorder="1" applyAlignment="1">
      <alignment horizontal="center" vertical="center" wrapText="1" shrinkToFit="1"/>
    </xf>
    <xf numFmtId="0" fontId="45" fillId="3" borderId="2" xfId="4" applyFont="1" applyFill="1" applyBorder="1" applyAlignment="1">
      <alignment horizontal="center" vertical="center" wrapText="1" shrinkToFit="1"/>
    </xf>
    <xf numFmtId="0" fontId="46" fillId="2" borderId="0" xfId="4" applyFont="1" applyFill="1" applyBorder="1" applyAlignment="1">
      <alignment horizontal="center" vertical="center" wrapText="1" shrinkToFit="1"/>
    </xf>
    <xf numFmtId="0" fontId="34" fillId="0" borderId="0" xfId="4" applyFont="1" applyFill="1" applyBorder="1" applyAlignment="1">
      <alignment vertical="center"/>
    </xf>
    <xf numFmtId="0" fontId="34" fillId="0" borderId="0" xfId="4" applyFont="1" applyFill="1" applyBorder="1" applyAlignment="1">
      <alignment horizontal="left" vertical="center" wrapText="1" shrinkToFit="1"/>
    </xf>
    <xf numFmtId="3" fontId="47" fillId="0" borderId="0" xfId="0" applyNumberFormat="1" applyFont="1" applyFill="1" applyBorder="1" applyAlignment="1">
      <alignment horizontal="center"/>
    </xf>
    <xf numFmtId="0" fontId="41" fillId="0" borderId="7" xfId="4" applyFont="1" applyFill="1" applyBorder="1" applyAlignment="1">
      <alignment vertical="center" wrapText="1" shrinkToFit="1"/>
    </xf>
    <xf numFmtId="165" fontId="34" fillId="0" borderId="7" xfId="1" applyNumberFormat="1" applyFont="1" applyFill="1" applyBorder="1" applyAlignment="1">
      <alignment horizontal="center" vertical="center" wrapText="1" shrinkToFit="1"/>
    </xf>
    <xf numFmtId="0" fontId="50" fillId="2" borderId="0" xfId="4" applyFont="1" applyFill="1" applyAlignment="1">
      <alignment vertical="center"/>
    </xf>
    <xf numFmtId="0" fontId="50" fillId="2" borderId="0" xfId="4" applyFont="1" applyFill="1" applyBorder="1" applyAlignment="1">
      <alignment vertical="center"/>
    </xf>
    <xf numFmtId="0" fontId="55" fillId="2" borderId="0" xfId="4" applyFont="1" applyFill="1" applyBorder="1" applyAlignment="1">
      <alignment horizontal="centerContinuous" vertical="center"/>
    </xf>
    <xf numFmtId="0" fontId="54" fillId="2" borderId="0" xfId="4" applyFont="1" applyFill="1" applyBorder="1" applyAlignment="1">
      <alignment vertical="center"/>
    </xf>
    <xf numFmtId="0" fontId="52" fillId="2" borderId="0" xfId="4" applyFont="1" applyFill="1" applyAlignment="1">
      <alignment vertical="center"/>
    </xf>
    <xf numFmtId="0" fontId="55" fillId="2" borderId="0" xfId="4" applyFont="1" applyFill="1" applyBorder="1" applyAlignment="1">
      <alignment horizontal="left" vertical="center"/>
    </xf>
    <xf numFmtId="0" fontId="54" fillId="2" borderId="0" xfId="4" applyFont="1" applyFill="1" applyBorder="1" applyAlignment="1">
      <alignment horizontal="centerContinuous" vertical="center"/>
    </xf>
    <xf numFmtId="0" fontId="55" fillId="2" borderId="0" xfId="4" applyFont="1" applyFill="1" applyBorder="1" applyAlignment="1">
      <alignment horizontal="center" vertical="center"/>
    </xf>
    <xf numFmtId="0" fontId="52" fillId="2" borderId="0" xfId="4" applyFont="1" applyFill="1" applyAlignment="1">
      <alignment horizontal="centerContinuous" vertical="center"/>
    </xf>
    <xf numFmtId="0" fontId="54" fillId="2" borderId="0" xfId="3" applyFont="1" applyFill="1" applyBorder="1" applyAlignment="1">
      <alignment horizontal="centerContinuous" vertical="center" wrapText="1"/>
    </xf>
    <xf numFmtId="0" fontId="54" fillId="2" borderId="0" xfId="3" applyFont="1" applyFill="1" applyBorder="1" applyAlignment="1">
      <alignment horizontal="centerContinuous" vertical="center"/>
    </xf>
    <xf numFmtId="0" fontId="57" fillId="2" borderId="0" xfId="4" applyFont="1" applyFill="1" applyBorder="1" applyAlignment="1">
      <alignment horizontal="centerContinuous" vertical="center" shrinkToFit="1"/>
    </xf>
    <xf numFmtId="0" fontId="57" fillId="2" borderId="0" xfId="4" applyFont="1" applyFill="1" applyBorder="1" applyAlignment="1">
      <alignment horizontal="centerContinuous" vertical="center"/>
    </xf>
    <xf numFmtId="0" fontId="57" fillId="2" borderId="0" xfId="4" applyFont="1" applyFill="1" applyBorder="1" applyAlignment="1">
      <alignment vertical="center" shrinkToFit="1"/>
    </xf>
    <xf numFmtId="0" fontId="49" fillId="0" borderId="0" xfId="4" applyFont="1" applyFill="1" applyBorder="1" applyAlignment="1">
      <alignment horizontal="centerContinuous" vertical="center" shrinkToFit="1"/>
    </xf>
    <xf numFmtId="0" fontId="57" fillId="2" borderId="0" xfId="4" applyFont="1" applyFill="1" applyBorder="1" applyAlignment="1">
      <alignment vertical="center"/>
    </xf>
    <xf numFmtId="0" fontId="57" fillId="2" borderId="0" xfId="4" applyFont="1" applyFill="1" applyBorder="1" applyAlignment="1">
      <alignment vertical="center" wrapText="1"/>
    </xf>
    <xf numFmtId="0" fontId="58" fillId="2" borderId="0" xfId="4" applyFont="1" applyFill="1" applyBorder="1" applyAlignment="1">
      <alignment horizontal="center" vertical="center" wrapText="1" shrinkToFit="1"/>
    </xf>
    <xf numFmtId="171" fontId="51" fillId="0" borderId="0" xfId="4" applyNumberFormat="1" applyFont="1" applyFill="1" applyBorder="1" applyAlignment="1">
      <alignment horizontal="centerContinuous" vertical="center" wrapText="1" shrinkToFit="1"/>
    </xf>
    <xf numFmtId="0" fontId="51" fillId="0" borderId="0" xfId="4" applyFont="1" applyFill="1" applyBorder="1" applyAlignment="1">
      <alignment horizontal="centerContinuous" vertical="center" wrapText="1" shrinkToFit="1"/>
    </xf>
    <xf numFmtId="164" fontId="52" fillId="3" borderId="0" xfId="1" applyNumberFormat="1" applyFont="1" applyFill="1" applyBorder="1" applyAlignment="1">
      <alignment horizontal="left" vertical="center" wrapText="1" shrinkToFit="1"/>
    </xf>
    <xf numFmtId="0" fontId="52" fillId="0" borderId="0" xfId="4" applyFont="1" applyFill="1" applyBorder="1" applyAlignment="1">
      <alignment horizontal="left" vertical="center" wrapText="1" shrinkToFit="1"/>
    </xf>
    <xf numFmtId="10" fontId="52" fillId="3" borderId="0" xfId="2" applyNumberFormat="1" applyFont="1" applyFill="1" applyBorder="1" applyAlignment="1">
      <alignment horizontal="center" vertical="center" wrapText="1" shrinkToFit="1"/>
    </xf>
    <xf numFmtId="10" fontId="52" fillId="0" borderId="0" xfId="2" applyNumberFormat="1" applyFont="1" applyFill="1" applyBorder="1" applyAlignment="1">
      <alignment horizontal="center" vertical="center" wrapText="1" shrinkToFit="1"/>
    </xf>
    <xf numFmtId="10" fontId="52" fillId="0" borderId="0" xfId="2" applyNumberFormat="1" applyFont="1" applyFill="1" applyBorder="1" applyAlignment="1">
      <alignment horizontal="right" vertical="center" wrapText="1" shrinkToFit="1"/>
    </xf>
    <xf numFmtId="164" fontId="52" fillId="0" borderId="0" xfId="1" applyNumberFormat="1" applyFont="1" applyFill="1" applyBorder="1" applyAlignment="1">
      <alignment horizontal="right" vertical="center" wrapText="1" shrinkToFit="1"/>
    </xf>
    <xf numFmtId="168" fontId="52" fillId="0" borderId="0" xfId="1" applyNumberFormat="1" applyFont="1" applyFill="1" applyBorder="1" applyAlignment="1">
      <alignment horizontal="right" vertical="center" wrapText="1" shrinkToFit="1"/>
    </xf>
    <xf numFmtId="10" fontId="57" fillId="2" borderId="0" xfId="4" applyNumberFormat="1" applyFont="1" applyFill="1" applyBorder="1" applyAlignment="1">
      <alignment vertical="center"/>
    </xf>
    <xf numFmtId="164" fontId="57" fillId="2" borderId="0" xfId="4" applyNumberFormat="1" applyFont="1" applyFill="1" applyBorder="1" applyAlignment="1">
      <alignment vertical="center"/>
    </xf>
    <xf numFmtId="168" fontId="57" fillId="2" borderId="0" xfId="4" applyNumberFormat="1" applyFont="1" applyFill="1" applyBorder="1" applyAlignment="1">
      <alignment vertical="center"/>
    </xf>
    <xf numFmtId="0" fontId="52" fillId="0" borderId="0" xfId="4" applyFont="1" applyFill="1" applyBorder="1" applyAlignment="1">
      <alignment vertical="center" wrapText="1" shrinkToFit="1"/>
    </xf>
    <xf numFmtId="164" fontId="52" fillId="3" borderId="7" xfId="1" applyNumberFormat="1" applyFont="1" applyFill="1" applyBorder="1" applyAlignment="1">
      <alignment horizontal="left" vertical="center" wrapText="1" shrinkToFit="1"/>
    </xf>
    <xf numFmtId="0" fontId="53" fillId="0" borderId="7" xfId="4" applyFont="1" applyFill="1" applyBorder="1" applyAlignment="1">
      <alignment vertical="center" wrapText="1" shrinkToFit="1"/>
    </xf>
    <xf numFmtId="10" fontId="52" fillId="3" borderId="7" xfId="2" applyNumberFormat="1" applyFont="1" applyFill="1" applyBorder="1" applyAlignment="1">
      <alignment horizontal="center" vertical="center" wrapText="1" shrinkToFit="1"/>
    </xf>
    <xf numFmtId="0" fontId="59" fillId="0" borderId="0" xfId="0" applyFont="1"/>
    <xf numFmtId="0" fontId="56" fillId="0" borderId="0" xfId="0" applyFont="1"/>
    <xf numFmtId="0" fontId="61" fillId="3" borderId="0" xfId="4" applyFont="1" applyFill="1" applyBorder="1" applyAlignment="1">
      <alignment horizontal="center" vertical="center" wrapText="1" shrinkToFit="1"/>
    </xf>
    <xf numFmtId="0" fontId="61" fillId="3" borderId="0" xfId="4" applyFont="1" applyFill="1" applyBorder="1" applyAlignment="1">
      <alignment horizontal="right" vertical="center" wrapText="1" shrinkToFit="1"/>
    </xf>
    <xf numFmtId="164" fontId="52" fillId="3" borderId="0" xfId="1" applyFont="1" applyFill="1" applyBorder="1" applyAlignment="1">
      <alignment horizontal="center" vertical="center" wrapText="1" shrinkToFit="1"/>
    </xf>
    <xf numFmtId="0" fontId="52" fillId="2" borderId="0" xfId="4" applyFont="1" applyFill="1" applyBorder="1" applyAlignment="1">
      <alignment vertical="center"/>
    </xf>
    <xf numFmtId="0" fontId="62" fillId="2" borderId="0" xfId="4" applyFont="1" applyFill="1" applyBorder="1" applyAlignment="1">
      <alignment vertical="center"/>
    </xf>
    <xf numFmtId="0" fontId="62" fillId="2" borderId="7" xfId="4" applyFont="1" applyFill="1" applyBorder="1" applyAlignment="1">
      <alignment vertical="center"/>
    </xf>
    <xf numFmtId="164" fontId="52" fillId="3" borderId="7" xfId="1" applyFont="1" applyFill="1" applyBorder="1" applyAlignment="1">
      <alignment horizontal="center" vertical="center" wrapText="1" shrinkToFit="1"/>
    </xf>
    <xf numFmtId="0" fontId="62" fillId="2" borderId="0" xfId="4" applyFont="1" applyFill="1" applyBorder="1" applyAlignment="1">
      <alignment vertical="center" wrapText="1"/>
    </xf>
    <xf numFmtId="166" fontId="52" fillId="2" borderId="0" xfId="1" applyNumberFormat="1" applyFont="1" applyFill="1" applyBorder="1" applyAlignment="1">
      <alignment horizontal="right" vertical="center"/>
    </xf>
    <xf numFmtId="169" fontId="57" fillId="2" borderId="0" xfId="4" applyNumberFormat="1" applyFont="1" applyFill="1" applyBorder="1" applyAlignment="1">
      <alignment vertical="center" shrinkToFit="1"/>
    </xf>
    <xf numFmtId="0" fontId="53" fillId="2" borderId="0" xfId="4" applyFont="1" applyFill="1" applyBorder="1" applyAlignment="1">
      <alignment vertical="center"/>
    </xf>
    <xf numFmtId="0" fontId="63" fillId="2" borderId="0" xfId="4" applyFont="1" applyFill="1" applyBorder="1" applyAlignment="1">
      <alignment horizontal="left" vertical="center"/>
    </xf>
    <xf numFmtId="0" fontId="64" fillId="2" borderId="0" xfId="4" applyFont="1" applyFill="1" applyAlignment="1">
      <alignment vertical="center"/>
    </xf>
    <xf numFmtId="0" fontId="64" fillId="2" borderId="0" xfId="4" applyFont="1" applyFill="1" applyAlignment="1">
      <alignment horizontal="centerContinuous" vertical="center"/>
    </xf>
    <xf numFmtId="0" fontId="65" fillId="2" borderId="0" xfId="3" applyFont="1" applyFill="1" applyBorder="1" applyAlignment="1">
      <alignment horizontal="centerContinuous" vertical="center" wrapText="1"/>
    </xf>
    <xf numFmtId="0" fontId="65" fillId="2" borderId="0" xfId="3" applyFont="1" applyFill="1" applyBorder="1" applyAlignment="1">
      <alignment horizontal="centerContinuous" vertical="center"/>
    </xf>
    <xf numFmtId="0" fontId="66" fillId="2" borderId="0" xfId="4" applyFont="1" applyFill="1" applyBorder="1" applyAlignment="1">
      <alignment horizontal="centerContinuous" vertical="center" shrinkToFit="1"/>
    </xf>
    <xf numFmtId="0" fontId="66" fillId="2" borderId="0" xfId="4" applyFont="1" applyFill="1" applyBorder="1" applyAlignment="1">
      <alignment horizontal="centerContinuous" vertical="center"/>
    </xf>
    <xf numFmtId="0" fontId="66" fillId="2" borderId="0" xfId="4" applyFont="1" applyFill="1" applyBorder="1" applyAlignment="1">
      <alignment vertical="center" wrapText="1"/>
    </xf>
    <xf numFmtId="0" fontId="66" fillId="2" borderId="0" xfId="4" applyFont="1" applyFill="1" applyBorder="1" applyAlignment="1">
      <alignment vertical="center" shrinkToFit="1"/>
    </xf>
    <xf numFmtId="0" fontId="66" fillId="2" borderId="0" xfId="4" applyFont="1" applyFill="1" applyBorder="1" applyAlignment="1">
      <alignment vertical="center"/>
    </xf>
    <xf numFmtId="164" fontId="66" fillId="2" borderId="0" xfId="4" applyNumberFormat="1" applyFont="1" applyFill="1" applyBorder="1" applyAlignment="1">
      <alignment vertical="center"/>
    </xf>
    <xf numFmtId="164" fontId="65" fillId="3" borderId="7" xfId="1" applyNumberFormat="1" applyFont="1" applyFill="1" applyBorder="1" applyAlignment="1">
      <alignment horizontal="left" vertical="center" wrapText="1" shrinkToFit="1"/>
    </xf>
    <xf numFmtId="164" fontId="65" fillId="3" borderId="0" xfId="1" applyNumberFormat="1" applyFont="1" applyFill="1" applyBorder="1" applyAlignment="1">
      <alignment horizontal="left" vertical="center" wrapText="1" shrinkToFit="1"/>
    </xf>
    <xf numFmtId="164" fontId="65" fillId="3" borderId="0" xfId="1" applyNumberFormat="1" applyFont="1" applyFill="1" applyBorder="1" applyAlignment="1">
      <alignment horizontal="center" vertical="center" wrapText="1" shrinkToFit="1"/>
    </xf>
    <xf numFmtId="164" fontId="66" fillId="0" borderId="0" xfId="4" applyNumberFormat="1" applyFont="1" applyFill="1" applyBorder="1" applyAlignment="1">
      <alignment vertical="center"/>
    </xf>
    <xf numFmtId="0" fontId="64" fillId="0" borderId="0" xfId="4" applyFont="1" applyFill="1" applyAlignment="1">
      <alignment vertical="center"/>
    </xf>
    <xf numFmtId="0" fontId="67" fillId="8" borderId="7" xfId="4" applyFont="1" applyFill="1" applyBorder="1" applyAlignment="1">
      <alignment vertical="center" shrinkToFit="1"/>
    </xf>
    <xf numFmtId="0" fontId="67" fillId="0" borderId="0" xfId="4" applyFont="1" applyFill="1" applyBorder="1" applyAlignment="1">
      <alignment vertical="center" shrinkToFit="1"/>
    </xf>
    <xf numFmtId="0" fontId="64" fillId="2" borderId="0" xfId="4" applyFont="1" applyFill="1" applyBorder="1" applyAlignment="1">
      <alignment vertical="center"/>
    </xf>
    <xf numFmtId="43" fontId="10" fillId="3" borderId="0" xfId="0" applyNumberFormat="1" applyFont="1" applyFill="1" applyAlignment="1">
      <alignment vertical="center"/>
    </xf>
    <xf numFmtId="167" fontId="10" fillId="3" borderId="0" xfId="2" applyNumberFormat="1" applyFont="1" applyFill="1" applyAlignment="1">
      <alignment vertical="center"/>
    </xf>
    <xf numFmtId="0" fontId="26" fillId="3" borderId="0" xfId="0" applyFont="1" applyFill="1" applyAlignment="1">
      <alignment vertical="center"/>
    </xf>
    <xf numFmtId="165" fontId="52" fillId="2" borderId="0" xfId="1" applyNumberFormat="1" applyFont="1" applyFill="1" applyBorder="1" applyAlignment="1">
      <alignment vertical="center"/>
    </xf>
    <xf numFmtId="165" fontId="10" fillId="3" borderId="0" xfId="1" applyNumberFormat="1" applyFont="1" applyFill="1" applyAlignment="1">
      <alignment vertical="center"/>
    </xf>
    <xf numFmtId="0" fontId="53" fillId="2" borderId="0" xfId="0" applyFont="1" applyFill="1" applyBorder="1" applyAlignment="1">
      <alignment horizontal="left" vertical="center" wrapText="1"/>
    </xf>
    <xf numFmtId="166" fontId="52" fillId="2" borderId="0" xfId="1" applyNumberFormat="1" applyFont="1" applyFill="1" applyBorder="1" applyAlignment="1">
      <alignment horizontal="right" wrapText="1" shrinkToFit="1"/>
    </xf>
    <xf numFmtId="167" fontId="52" fillId="2" borderId="0" xfId="2" applyNumberFormat="1" applyFont="1" applyFill="1" applyBorder="1" applyAlignment="1">
      <alignment horizontal="right" wrapText="1" shrinkToFit="1"/>
    </xf>
    <xf numFmtId="165" fontId="52" fillId="3" borderId="0" xfId="1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5" fontId="52" fillId="0" borderId="0" xfId="1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54" fillId="2" borderId="0" xfId="4" applyFont="1" applyFill="1" applyAlignment="1">
      <alignment vertical="center" wrapText="1" shrinkToFit="1"/>
    </xf>
    <xf numFmtId="165" fontId="55" fillId="2" borderId="0" xfId="1" applyNumberFormat="1" applyFont="1" applyFill="1" applyBorder="1" applyAlignment="1">
      <alignment horizontal="right" vertical="center" wrapText="1" shrinkToFit="1"/>
    </xf>
    <xf numFmtId="165" fontId="53" fillId="2" borderId="0" xfId="1" applyNumberFormat="1" applyFont="1" applyFill="1" applyBorder="1" applyAlignment="1">
      <alignment horizontal="right" vertical="center" wrapText="1" shrinkToFit="1"/>
    </xf>
    <xf numFmtId="166" fontId="55" fillId="2" borderId="0" xfId="1" applyNumberFormat="1" applyFont="1" applyFill="1" applyBorder="1" applyAlignment="1">
      <alignment horizontal="right" vertical="center" wrapText="1" shrinkToFit="1"/>
    </xf>
    <xf numFmtId="167" fontId="53" fillId="2" borderId="0" xfId="2" applyNumberFormat="1" applyFont="1" applyFill="1" applyBorder="1" applyAlignment="1">
      <alignment horizontal="right" vertical="center" wrapText="1" shrinkToFit="1"/>
    </xf>
    <xf numFmtId="0" fontId="53" fillId="2" borderId="0" xfId="0" applyFont="1" applyFill="1" applyBorder="1" applyAlignment="1">
      <alignment vertical="center"/>
    </xf>
    <xf numFmtId="165" fontId="55" fillId="2" borderId="0" xfId="1" applyNumberFormat="1" applyFont="1" applyFill="1" applyBorder="1" applyAlignment="1">
      <alignment horizontal="right" vertical="center"/>
    </xf>
    <xf numFmtId="165" fontId="53" fillId="2" borderId="0" xfId="1" applyNumberFormat="1" applyFont="1" applyFill="1" applyBorder="1" applyAlignment="1">
      <alignment horizontal="right" vertical="center"/>
    </xf>
    <xf numFmtId="166" fontId="55" fillId="2" borderId="0" xfId="1" applyNumberFormat="1" applyFont="1" applyFill="1" applyBorder="1" applyAlignment="1">
      <alignment horizontal="right" vertical="center"/>
    </xf>
    <xf numFmtId="167" fontId="53" fillId="2" borderId="0" xfId="2" applyNumberFormat="1" applyFont="1" applyFill="1" applyBorder="1" applyAlignment="1">
      <alignment horizontal="right" vertical="center"/>
    </xf>
    <xf numFmtId="0" fontId="52" fillId="3" borderId="0" xfId="0" applyFont="1" applyFill="1" applyAlignment="1">
      <alignment vertical="center" wrapText="1" shrinkToFit="1"/>
    </xf>
    <xf numFmtId="0" fontId="10" fillId="3" borderId="0" xfId="0" applyFont="1" applyFill="1"/>
    <xf numFmtId="0" fontId="34" fillId="0" borderId="0" xfId="0" applyFont="1" applyAlignment="1">
      <alignment vertical="center"/>
    </xf>
    <xf numFmtId="0" fontId="41" fillId="0" borderId="7" xfId="4" applyFont="1" applyFill="1" applyBorder="1" applyAlignment="1">
      <alignment wrapText="1"/>
    </xf>
    <xf numFmtId="49" fontId="61" fillId="3" borderId="0" xfId="4" applyNumberFormat="1" applyFont="1" applyFill="1" applyBorder="1" applyAlignment="1">
      <alignment horizontal="center" vertical="center" wrapText="1" shrinkToFit="1"/>
    </xf>
    <xf numFmtId="0" fontId="50" fillId="3" borderId="0" xfId="4" applyFont="1" applyFill="1" applyBorder="1" applyAlignment="1">
      <alignment vertical="center"/>
    </xf>
    <xf numFmtId="0" fontId="50" fillId="3" borderId="0" xfId="4" applyFont="1" applyFill="1" applyAlignment="1">
      <alignment vertical="center"/>
    </xf>
    <xf numFmtId="0" fontId="15" fillId="2" borderId="1" xfId="0" applyFont="1" applyFill="1" applyBorder="1" applyAlignment="1">
      <alignment vertical="center" wrapText="1" shrinkToFit="1"/>
    </xf>
    <xf numFmtId="167" fontId="52" fillId="2" borderId="3" xfId="2" applyNumberFormat="1" applyFont="1" applyFill="1" applyBorder="1" applyAlignment="1">
      <alignment horizontal="right" vertical="center" wrapText="1" shrinkToFit="1"/>
    </xf>
    <xf numFmtId="9" fontId="52" fillId="2" borderId="3" xfId="2" applyFont="1" applyFill="1" applyBorder="1" applyAlignment="1">
      <alignment horizontal="right" vertical="center" wrapText="1" shrinkToFit="1"/>
    </xf>
    <xf numFmtId="167" fontId="52" fillId="0" borderId="3" xfId="2" applyNumberFormat="1" applyFont="1" applyFill="1" applyBorder="1" applyAlignment="1">
      <alignment horizontal="right" vertical="center" wrapText="1" shrinkToFit="1"/>
    </xf>
    <xf numFmtId="169" fontId="72" fillId="0" borderId="3" xfId="0" applyNumberFormat="1" applyFont="1" applyFill="1" applyBorder="1" applyAlignment="1">
      <alignment horizontal="right" vertical="center" wrapText="1" shrinkToFit="1"/>
    </xf>
    <xf numFmtId="0" fontId="35" fillId="2" borderId="0" xfId="0" applyFont="1" applyFill="1" applyBorder="1" applyAlignment="1">
      <alignment horizontal="center" vertical="center" wrapText="1" shrinkToFit="1"/>
    </xf>
    <xf numFmtId="0" fontId="15" fillId="3" borderId="0" xfId="0" applyFont="1" applyFill="1" applyBorder="1" applyAlignment="1">
      <alignment horizontal="left" vertical="center" wrapText="1"/>
    </xf>
    <xf numFmtId="167" fontId="52" fillId="3" borderId="0" xfId="2" applyNumberFormat="1" applyFont="1" applyFill="1" applyBorder="1" applyAlignment="1">
      <alignment horizontal="right" wrapText="1" shrinkToFit="1"/>
    </xf>
    <xf numFmtId="0" fontId="15" fillId="3" borderId="6" xfId="0" applyFont="1" applyFill="1" applyBorder="1" applyAlignment="1">
      <alignment horizontal="left" vertical="center" wrapText="1"/>
    </xf>
    <xf numFmtId="167" fontId="52" fillId="2" borderId="6" xfId="2" applyNumberFormat="1" applyFont="1" applyFill="1" applyBorder="1" applyAlignment="1">
      <alignment horizontal="right" wrapText="1" shrinkToFit="1"/>
    </xf>
    <xf numFmtId="167" fontId="52" fillId="3" borderId="6" xfId="2" applyNumberFormat="1" applyFont="1" applyFill="1" applyBorder="1" applyAlignment="1">
      <alignment horizontal="right" wrapText="1" shrinkToFit="1"/>
    </xf>
    <xf numFmtId="0" fontId="15" fillId="2" borderId="0" xfId="0" applyFont="1" applyFill="1" applyBorder="1" applyAlignment="1">
      <alignment vertical="center" wrapText="1"/>
    </xf>
    <xf numFmtId="166" fontId="15" fillId="2" borderId="0" xfId="1" applyNumberFormat="1" applyFont="1" applyFill="1" applyBorder="1" applyAlignment="1">
      <alignment horizontal="right" vertical="center" wrapText="1" shrinkToFit="1"/>
    </xf>
    <xf numFmtId="0" fontId="10" fillId="3" borderId="7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 shrinkToFit="1"/>
    </xf>
    <xf numFmtId="0" fontId="72" fillId="3" borderId="7" xfId="0" applyFont="1" applyFill="1" applyBorder="1" applyAlignment="1">
      <alignment horizontal="right" vertical="center" wrapText="1" shrinkToFit="1"/>
    </xf>
    <xf numFmtId="166" fontId="72" fillId="3" borderId="7" xfId="1" applyNumberFormat="1" applyFont="1" applyFill="1" applyBorder="1" applyAlignment="1">
      <alignment horizontal="right" vertical="center" wrapText="1" shrinkToFit="1"/>
    </xf>
    <xf numFmtId="169" fontId="72" fillId="0" borderId="7" xfId="0" applyNumberFormat="1" applyFont="1" applyFill="1" applyBorder="1" applyAlignment="1">
      <alignment horizontal="right" vertical="center" wrapText="1" shrinkToFit="1"/>
    </xf>
    <xf numFmtId="0" fontId="53" fillId="3" borderId="0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left" vertical="center" wrapText="1"/>
    </xf>
    <xf numFmtId="0" fontId="53" fillId="2" borderId="1" xfId="0" applyFont="1" applyFill="1" applyBorder="1" applyAlignment="1">
      <alignment horizontal="left" vertical="center" wrapText="1"/>
    </xf>
    <xf numFmtId="164" fontId="52" fillId="2" borderId="1" xfId="1" applyNumberFormat="1" applyFont="1" applyFill="1" applyBorder="1" applyAlignment="1">
      <alignment horizontal="right" wrapText="1" shrinkToFit="1"/>
    </xf>
    <xf numFmtId="166" fontId="52" fillId="2" borderId="1" xfId="1" applyNumberFormat="1" applyFont="1" applyFill="1" applyBorder="1" applyAlignment="1">
      <alignment horizontal="right" wrapText="1" shrinkToFit="1"/>
    </xf>
    <xf numFmtId="0" fontId="15" fillId="2" borderId="7" xfId="0" applyFont="1" applyFill="1" applyBorder="1" applyAlignment="1">
      <alignment vertical="center"/>
    </xf>
    <xf numFmtId="0" fontId="29" fillId="0" borderId="0" xfId="4" applyFont="1" applyFill="1" applyBorder="1" applyAlignment="1">
      <alignment horizontal="centerContinuous" vertical="center" wrapText="1" shrinkToFit="1"/>
    </xf>
    <xf numFmtId="0" fontId="61" fillId="0" borderId="0" xfId="4" applyFont="1" applyFill="1" applyBorder="1" applyAlignment="1">
      <alignment horizontal="right" vertical="center" wrapText="1" shrinkToFit="1"/>
    </xf>
    <xf numFmtId="44" fontId="34" fillId="0" borderId="0" xfId="0" applyNumberFormat="1" applyFont="1"/>
    <xf numFmtId="0" fontId="34" fillId="9" borderId="0" xfId="4" applyFont="1" applyFill="1" applyBorder="1" applyAlignment="1">
      <alignment vertical="center"/>
    </xf>
    <xf numFmtId="3" fontId="47" fillId="10" borderId="0" xfId="0" applyNumberFormat="1" applyFont="1" applyFill="1" applyBorder="1" applyAlignment="1">
      <alignment horizontal="center"/>
    </xf>
    <xf numFmtId="0" fontId="77" fillId="0" borderId="0" xfId="0" applyFont="1" applyBorder="1" applyAlignment="1">
      <alignment vertical="center" wrapText="1"/>
    </xf>
    <xf numFmtId="0" fontId="50" fillId="2" borderId="0" xfId="4" applyFont="1" applyFill="1" applyBorder="1" applyAlignment="1">
      <alignment vertical="center" wrapText="1"/>
    </xf>
    <xf numFmtId="0" fontId="50" fillId="2" borderId="0" xfId="4" applyFont="1" applyFill="1" applyBorder="1" applyAlignment="1">
      <alignment vertical="center" shrinkToFit="1"/>
    </xf>
    <xf numFmtId="0" fontId="50" fillId="2" borderId="0" xfId="4" applyFont="1" applyFill="1" applyBorder="1" applyAlignment="1">
      <alignment horizontal="left" vertical="center" shrinkToFit="1"/>
    </xf>
    <xf numFmtId="0" fontId="78" fillId="2" borderId="0" xfId="4" applyFont="1" applyFill="1" applyBorder="1" applyAlignment="1">
      <alignment horizontal="center" vertical="center" wrapText="1"/>
    </xf>
    <xf numFmtId="0" fontId="76" fillId="8" borderId="0" xfId="0" applyFont="1" applyFill="1" applyBorder="1" applyAlignment="1">
      <alignment vertical="center"/>
    </xf>
    <xf numFmtId="0" fontId="76" fillId="0" borderId="0" xfId="0" applyFont="1" applyFill="1" applyBorder="1" applyAlignment="1">
      <alignment vertical="center" wrapText="1"/>
    </xf>
    <xf numFmtId="0" fontId="50" fillId="2" borderId="0" xfId="4" applyFont="1" applyFill="1" applyAlignment="1">
      <alignment horizontal="left" vertical="center" shrinkToFit="1"/>
    </xf>
    <xf numFmtId="0" fontId="76" fillId="8" borderId="0" xfId="4" applyFont="1" applyFill="1" applyBorder="1" applyAlignment="1">
      <alignment vertical="center"/>
    </xf>
    <xf numFmtId="0" fontId="76" fillId="0" borderId="0" xfId="4" applyFont="1" applyFill="1" applyBorder="1" applyAlignment="1">
      <alignment vertical="center" wrapText="1"/>
    </xf>
    <xf numFmtId="0" fontId="79" fillId="0" borderId="0" xfId="4" applyFont="1" applyFill="1" applyBorder="1" applyAlignment="1">
      <alignment horizontal="right" wrapText="1" shrinkToFit="1"/>
    </xf>
    <xf numFmtId="9" fontId="50" fillId="0" borderId="0" xfId="2" applyFont="1" applyFill="1" applyBorder="1" applyAlignment="1">
      <alignment horizontal="right" wrapText="1" shrinkToFit="1"/>
    </xf>
    <xf numFmtId="0" fontId="78" fillId="2" borderId="0" xfId="4" applyFont="1" applyFill="1" applyAlignment="1">
      <alignment vertical="center" wrapText="1"/>
    </xf>
    <xf numFmtId="0" fontId="79" fillId="2" borderId="0" xfId="4" applyFont="1" applyFill="1" applyBorder="1" applyAlignment="1">
      <alignment horizontal="right" wrapText="1" shrinkToFit="1"/>
    </xf>
    <xf numFmtId="0" fontId="50" fillId="3" borderId="6" xfId="4" applyFont="1" applyFill="1" applyBorder="1" applyAlignment="1">
      <alignment horizontal="left" wrapText="1" shrinkToFit="1"/>
    </xf>
    <xf numFmtId="0" fontId="79" fillId="3" borderId="0" xfId="4" applyFont="1" applyFill="1" applyBorder="1" applyAlignment="1">
      <alignment horizontal="right" wrapText="1" shrinkToFit="1"/>
    </xf>
    <xf numFmtId="0" fontId="50" fillId="3" borderId="0" xfId="4" applyFont="1" applyFill="1" applyBorder="1" applyAlignment="1">
      <alignment horizontal="left" wrapText="1" shrinkToFit="1"/>
    </xf>
    <xf numFmtId="0" fontId="80" fillId="0" borderId="8" xfId="4" applyFont="1" applyFill="1" applyBorder="1" applyAlignment="1">
      <alignment wrapText="1"/>
    </xf>
    <xf numFmtId="0" fontId="79" fillId="0" borderId="7" xfId="4" applyFont="1" applyFill="1" applyBorder="1" applyAlignment="1">
      <alignment wrapText="1"/>
    </xf>
    <xf numFmtId="0" fontId="50" fillId="2" borderId="0" xfId="4" applyFont="1" applyFill="1" applyAlignment="1">
      <alignment vertical="center" wrapText="1"/>
    </xf>
    <xf numFmtId="0" fontId="50" fillId="2" borderId="0" xfId="4" applyFont="1" applyFill="1" applyAlignment="1">
      <alignment vertical="center" shrinkToFit="1"/>
    </xf>
    <xf numFmtId="0" fontId="50" fillId="2" borderId="0" xfId="0" applyFont="1" applyFill="1" applyBorder="1" applyAlignment="1">
      <alignment vertical="center"/>
    </xf>
    <xf numFmtId="0" fontId="50" fillId="2" borderId="0" xfId="0" applyFont="1" applyFill="1" applyBorder="1" applyAlignment="1">
      <alignment vertical="center" wrapText="1"/>
    </xf>
    <xf numFmtId="0" fontId="50" fillId="2" borderId="0" xfId="0" applyFont="1" applyFill="1" applyBorder="1" applyAlignment="1">
      <alignment horizontal="center" vertical="center" shrinkToFit="1"/>
    </xf>
    <xf numFmtId="0" fontId="78" fillId="2" borderId="0" xfId="0" applyFont="1" applyFill="1" applyBorder="1" applyAlignment="1">
      <alignment horizontal="center" vertical="center" wrapText="1"/>
    </xf>
    <xf numFmtId="0" fontId="50" fillId="3" borderId="2" xfId="4" applyFont="1" applyFill="1" applyBorder="1" applyAlignment="1">
      <alignment horizontal="center" vertical="center" wrapText="1" shrinkToFit="1"/>
    </xf>
    <xf numFmtId="0" fontId="50" fillId="2" borderId="0" xfId="0" applyFont="1" applyFill="1" applyBorder="1" applyAlignment="1">
      <alignment vertical="center" shrinkToFit="1"/>
    </xf>
    <xf numFmtId="0" fontId="50" fillId="0" borderId="0" xfId="4" applyFont="1" applyFill="1" applyBorder="1" applyAlignment="1">
      <alignment horizontal="left" vertical="center" wrapText="1" shrinkToFit="1"/>
    </xf>
    <xf numFmtId="169" fontId="50" fillId="2" borderId="0" xfId="2" applyNumberFormat="1" applyFont="1" applyFill="1" applyBorder="1" applyAlignment="1">
      <alignment horizontal="right" vertical="center" shrinkToFit="1"/>
    </xf>
    <xf numFmtId="167" fontId="50" fillId="2" borderId="0" xfId="2" applyNumberFormat="1" applyFont="1" applyFill="1" applyBorder="1" applyAlignment="1">
      <alignment horizontal="right" vertical="center" shrinkToFit="1"/>
    </xf>
    <xf numFmtId="0" fontId="50" fillId="2" borderId="0" xfId="0" applyFont="1" applyFill="1" applyAlignment="1">
      <alignment vertical="center" shrinkToFit="1"/>
    </xf>
    <xf numFmtId="0" fontId="50" fillId="2" borderId="0" xfId="0" applyFont="1" applyFill="1" applyAlignment="1">
      <alignment vertical="center" wrapText="1"/>
    </xf>
    <xf numFmtId="165" fontId="50" fillId="2" borderId="0" xfId="1" applyNumberFormat="1" applyFont="1" applyFill="1" applyBorder="1" applyAlignment="1">
      <alignment vertical="center"/>
    </xf>
    <xf numFmtId="165" fontId="78" fillId="2" borderId="0" xfId="1" applyNumberFormat="1" applyFont="1" applyFill="1" applyBorder="1" applyAlignment="1">
      <alignment vertical="center"/>
    </xf>
    <xf numFmtId="167" fontId="50" fillId="3" borderId="0" xfId="2" applyNumberFormat="1" applyFont="1" applyFill="1" applyBorder="1" applyAlignment="1">
      <alignment horizontal="left" wrapText="1" shrinkToFit="1"/>
    </xf>
    <xf numFmtId="167" fontId="50" fillId="3" borderId="0" xfId="2" applyNumberFormat="1" applyFont="1" applyFill="1" applyBorder="1" applyAlignment="1">
      <alignment horizontal="center" wrapText="1" shrinkToFit="1"/>
    </xf>
    <xf numFmtId="9" fontId="80" fillId="0" borderId="8" xfId="2" applyFont="1" applyFill="1" applyBorder="1" applyAlignment="1">
      <alignment horizontal="center" wrapText="1"/>
    </xf>
    <xf numFmtId="167" fontId="80" fillId="0" borderId="8" xfId="2" applyNumberFormat="1" applyFont="1" applyFill="1" applyBorder="1" applyAlignment="1">
      <alignment horizontal="center" wrapText="1"/>
    </xf>
    <xf numFmtId="0" fontId="50" fillId="2" borderId="0" xfId="0" applyFont="1" applyFill="1" applyAlignment="1">
      <alignment vertical="center"/>
    </xf>
    <xf numFmtId="0" fontId="82" fillId="2" borderId="0" xfId="0" applyFont="1" applyFill="1" applyAlignment="1">
      <alignment vertical="center"/>
    </xf>
    <xf numFmtId="0" fontId="83" fillId="2" borderId="0" xfId="0" applyFont="1" applyFill="1" applyAlignment="1">
      <alignment vertical="center" shrinkToFit="1"/>
    </xf>
    <xf numFmtId="0" fontId="84" fillId="2" borderId="0" xfId="0" applyFont="1" applyFill="1" applyAlignment="1">
      <alignment vertical="center" shrinkToFit="1"/>
    </xf>
    <xf numFmtId="0" fontId="84" fillId="2" borderId="0" xfId="0" applyFont="1" applyFill="1" applyAlignment="1">
      <alignment vertical="center" wrapText="1"/>
    </xf>
    <xf numFmtId="0" fontId="84" fillId="2" borderId="0" xfId="0" applyFont="1" applyFill="1" applyAlignment="1">
      <alignment vertical="center"/>
    </xf>
    <xf numFmtId="0" fontId="85" fillId="2" borderId="0" xfId="0" applyFont="1" applyFill="1" applyBorder="1" applyAlignment="1">
      <alignment horizontal="right" vertical="center" shrinkToFit="1"/>
    </xf>
    <xf numFmtId="0" fontId="87" fillId="0" borderId="0" xfId="0" applyFont="1" applyBorder="1" applyAlignment="1">
      <alignment vertical="center"/>
    </xf>
    <xf numFmtId="0" fontId="87" fillId="0" borderId="0" xfId="0" applyFont="1" applyBorder="1" applyAlignment="1">
      <alignment horizontal="center" vertical="center"/>
    </xf>
    <xf numFmtId="0" fontId="50" fillId="3" borderId="0" xfId="4" applyFont="1" applyFill="1" applyAlignment="1">
      <alignment vertical="center" shrinkToFit="1"/>
    </xf>
    <xf numFmtId="0" fontId="50" fillId="3" borderId="0" xfId="4" applyFont="1" applyFill="1" applyAlignment="1">
      <alignment vertical="center" wrapText="1"/>
    </xf>
    <xf numFmtId="10" fontId="87" fillId="0" borderId="0" xfId="0" applyNumberFormat="1" applyFont="1" applyBorder="1" applyAlignment="1">
      <alignment horizontal="center" vertical="center"/>
    </xf>
    <xf numFmtId="165" fontId="50" fillId="0" borderId="0" xfId="1" applyNumberFormat="1" applyFont="1" applyFill="1" applyAlignment="1">
      <alignment horizontal="left" vertical="center" shrinkToFit="1"/>
    </xf>
    <xf numFmtId="0" fontId="50" fillId="0" borderId="0" xfId="4" applyFont="1" applyFill="1" applyAlignment="1">
      <alignment horizontal="left" vertical="center" shrinkToFit="1"/>
    </xf>
    <xf numFmtId="165" fontId="50" fillId="0" borderId="0" xfId="1" applyNumberFormat="1" applyFont="1" applyFill="1" applyAlignment="1">
      <alignment vertical="center" shrinkToFit="1"/>
    </xf>
    <xf numFmtId="165" fontId="50" fillId="2" borderId="0" xfId="1" applyNumberFormat="1" applyFont="1" applyFill="1" applyAlignment="1">
      <alignment vertical="center" shrinkToFit="1"/>
    </xf>
    <xf numFmtId="0" fontId="61" fillId="3" borderId="2" xfId="4" applyFont="1" applyFill="1" applyBorder="1" applyAlignment="1">
      <alignment horizontal="center" vertical="center" wrapText="1" shrinkToFit="1"/>
    </xf>
    <xf numFmtId="165" fontId="50" fillId="0" borderId="0" xfId="1" applyNumberFormat="1" applyFont="1" applyFill="1" applyBorder="1" applyAlignment="1">
      <alignment horizontal="right" wrapText="1" shrinkToFit="1"/>
    </xf>
    <xf numFmtId="165" fontId="50" fillId="3" borderId="6" xfId="1" applyNumberFormat="1" applyFont="1" applyFill="1" applyBorder="1" applyAlignment="1">
      <alignment horizontal="right" wrapText="1" shrinkToFit="1"/>
    </xf>
    <xf numFmtId="165" fontId="50" fillId="3" borderId="0" xfId="1" applyNumberFormat="1" applyFont="1" applyFill="1" applyBorder="1" applyAlignment="1">
      <alignment horizontal="right" wrapText="1" shrinkToFit="1"/>
    </xf>
    <xf numFmtId="0" fontId="91" fillId="8" borderId="7" xfId="4" applyFont="1" applyFill="1" applyBorder="1" applyAlignment="1">
      <alignment vertical="center" shrinkToFit="1"/>
    </xf>
    <xf numFmtId="0" fontId="92" fillId="2" borderId="0" xfId="4" applyFont="1" applyFill="1" applyBorder="1" applyAlignment="1">
      <alignment vertical="center" wrapText="1"/>
    </xf>
    <xf numFmtId="0" fontId="92" fillId="2" borderId="0" xfId="4" applyFont="1" applyFill="1" applyBorder="1" applyAlignment="1">
      <alignment vertical="center" shrinkToFit="1"/>
    </xf>
    <xf numFmtId="171" fontId="77" fillId="2" borderId="10" xfId="4" applyNumberFormat="1" applyFont="1" applyFill="1" applyBorder="1" applyAlignment="1">
      <alignment vertical="center" wrapText="1" shrinkToFit="1"/>
    </xf>
    <xf numFmtId="0" fontId="77" fillId="2" borderId="0" xfId="4" applyFont="1" applyFill="1" applyBorder="1" applyAlignment="1">
      <alignment horizontal="center" vertical="center"/>
    </xf>
    <xf numFmtId="164" fontId="50" fillId="3" borderId="0" xfId="1" applyNumberFormat="1" applyFont="1" applyFill="1" applyBorder="1" applyAlignment="1">
      <alignment horizontal="left" vertical="center" wrapText="1" shrinkToFit="1"/>
    </xf>
    <xf numFmtId="0" fontId="90" fillId="3" borderId="0" xfId="4" applyFont="1" applyFill="1" applyBorder="1" applyAlignment="1">
      <alignment horizontal="center" vertical="center" wrapText="1" shrinkToFit="1"/>
    </xf>
    <xf numFmtId="0" fontId="92" fillId="2" borderId="0" xfId="4" applyFont="1" applyFill="1" applyBorder="1" applyAlignment="1">
      <alignment vertical="center"/>
    </xf>
    <xf numFmtId="0" fontId="90" fillId="3" borderId="11" xfId="4" applyFont="1" applyFill="1" applyBorder="1" applyAlignment="1">
      <alignment horizontal="center" vertical="center" wrapText="1" shrinkToFit="1"/>
    </xf>
    <xf numFmtId="164" fontId="50" fillId="0" borderId="0" xfId="1" applyNumberFormat="1" applyFont="1" applyFill="1" applyBorder="1" applyAlignment="1">
      <alignment horizontal="left" vertical="center" wrapText="1" indent="2" shrinkToFit="1"/>
    </xf>
    <xf numFmtId="166" fontId="50" fillId="0" borderId="0" xfId="1" applyNumberFormat="1" applyFont="1" applyFill="1" applyBorder="1" applyAlignment="1">
      <alignment horizontal="center" vertical="center" wrapText="1" shrinkToFit="1"/>
    </xf>
    <xf numFmtId="166" fontId="78" fillId="0" borderId="0" xfId="1" applyNumberFormat="1" applyFont="1" applyFill="1" applyBorder="1" applyAlignment="1">
      <alignment horizontal="center" vertical="center" wrapText="1" shrinkToFit="1"/>
    </xf>
    <xf numFmtId="167" fontId="50" fillId="0" borderId="0" xfId="2" applyNumberFormat="1" applyFont="1" applyFill="1" applyBorder="1" applyAlignment="1">
      <alignment horizontal="center" vertical="center" wrapText="1" shrinkToFit="1"/>
    </xf>
    <xf numFmtId="0" fontId="50" fillId="0" borderId="0" xfId="4" applyFont="1" applyFill="1" applyBorder="1" applyAlignment="1">
      <alignment vertical="center" wrapText="1" shrinkToFit="1"/>
    </xf>
    <xf numFmtId="164" fontId="78" fillId="3" borderId="7" xfId="1" applyNumberFormat="1" applyFont="1" applyFill="1" applyBorder="1" applyAlignment="1">
      <alignment horizontal="left" vertical="center" wrapText="1" shrinkToFit="1"/>
    </xf>
    <xf numFmtId="166" fontId="78" fillId="3" borderId="7" xfId="1" applyNumberFormat="1" applyFont="1" applyFill="1" applyBorder="1" applyAlignment="1">
      <alignment horizontal="center" vertical="center" wrapText="1" shrinkToFit="1"/>
    </xf>
    <xf numFmtId="167" fontId="78" fillId="3" borderId="7" xfId="2" applyNumberFormat="1" applyFont="1" applyFill="1" applyBorder="1" applyAlignment="1">
      <alignment horizontal="center" vertical="center" wrapText="1" shrinkToFit="1"/>
    </xf>
    <xf numFmtId="171" fontId="77" fillId="2" borderId="9" xfId="4" applyNumberFormat="1" applyFont="1" applyFill="1" applyBorder="1" applyAlignment="1">
      <alignment vertical="center" wrapText="1" shrinkToFit="1"/>
    </xf>
    <xf numFmtId="171" fontId="77" fillId="2" borderId="0" xfId="4" applyNumberFormat="1" applyFont="1" applyFill="1" applyBorder="1" applyAlignment="1">
      <alignment horizontal="center" vertical="center" wrapText="1" shrinkToFit="1"/>
    </xf>
    <xf numFmtId="0" fontId="90" fillId="0" borderId="0" xfId="4" applyFont="1" applyFill="1" applyBorder="1" applyAlignment="1">
      <alignment horizontal="center" vertical="center" wrapText="1" shrinkToFit="1"/>
    </xf>
    <xf numFmtId="0" fontId="50" fillId="0" borderId="0" xfId="4" applyFont="1" applyFill="1" applyBorder="1" applyAlignment="1">
      <alignment vertical="center"/>
    </xf>
    <xf numFmtId="165" fontId="50" fillId="2" borderId="0" xfId="1" applyNumberFormat="1" applyFont="1" applyFill="1" applyBorder="1" applyAlignment="1">
      <alignment horizontal="right" vertical="center" wrapText="1" indent="1"/>
    </xf>
    <xf numFmtId="165" fontId="78" fillId="3" borderId="7" xfId="1" applyNumberFormat="1" applyFont="1" applyFill="1" applyBorder="1" applyAlignment="1">
      <alignment horizontal="right" vertical="center" wrapText="1" indent="1" shrinkToFit="1"/>
    </xf>
    <xf numFmtId="0" fontId="50" fillId="2" borderId="0" xfId="4" applyFont="1" applyFill="1" applyBorder="1" applyAlignment="1">
      <alignment horizontal="left" vertical="center" wrapText="1" indent="2"/>
    </xf>
    <xf numFmtId="164" fontId="69" fillId="0" borderId="0" xfId="1" applyNumberFormat="1" applyFont="1" applyFill="1" applyBorder="1" applyAlignment="1">
      <alignment vertical="center" wrapText="1" shrinkToFit="1"/>
    </xf>
    <xf numFmtId="0" fontId="42" fillId="2" borderId="0" xfId="4" applyFont="1" applyFill="1" applyBorder="1" applyAlignment="1">
      <alignment vertical="center" wrapText="1"/>
    </xf>
    <xf numFmtId="0" fontId="90" fillId="2" borderId="0" xfId="0" applyFont="1" applyFill="1" applyBorder="1" applyAlignment="1">
      <alignment horizontal="center" vertical="center" wrapText="1" shrinkToFit="1"/>
    </xf>
    <xf numFmtId="4" fontId="87" fillId="0" borderId="0" xfId="0" applyNumberFormat="1" applyFont="1" applyBorder="1" applyAlignment="1">
      <alignment horizontal="center" vertical="center"/>
    </xf>
    <xf numFmtId="165" fontId="52" fillId="3" borderId="0" xfId="1" applyNumberFormat="1" applyFont="1" applyFill="1" applyBorder="1" applyAlignment="1">
      <alignment horizontal="right" wrapText="1" shrinkToFit="1"/>
    </xf>
    <xf numFmtId="165" fontId="52" fillId="2" borderId="0" xfId="1" applyNumberFormat="1" applyFont="1" applyFill="1" applyBorder="1" applyAlignment="1">
      <alignment horizontal="right" wrapText="1" shrinkToFit="1"/>
    </xf>
    <xf numFmtId="165" fontId="52" fillId="3" borderId="6" xfId="1" applyNumberFormat="1" applyFont="1" applyFill="1" applyBorder="1" applyAlignment="1">
      <alignment horizontal="right" wrapText="1" shrinkToFit="1"/>
    </xf>
    <xf numFmtId="167" fontId="79" fillId="0" borderId="7" xfId="2" applyNumberFormat="1" applyFont="1" applyFill="1" applyBorder="1" applyAlignment="1">
      <alignment horizontal="center" wrapText="1"/>
    </xf>
    <xf numFmtId="0" fontId="77" fillId="3" borderId="2" xfId="4" applyFont="1" applyFill="1" applyBorder="1" applyAlignment="1">
      <alignment horizontal="center" wrapText="1" shrinkToFit="1"/>
    </xf>
    <xf numFmtId="167" fontId="50" fillId="2" borderId="0" xfId="2" applyNumberFormat="1" applyFont="1" applyFill="1" applyBorder="1" applyAlignment="1">
      <alignment horizontal="center" vertical="center" wrapText="1"/>
    </xf>
    <xf numFmtId="0" fontId="77" fillId="3" borderId="2" xfId="4" applyFont="1" applyFill="1" applyBorder="1" applyAlignment="1">
      <alignment horizontal="right" wrapText="1" shrinkToFit="1"/>
    </xf>
    <xf numFmtId="165" fontId="52" fillId="2" borderId="3" xfId="1" applyNumberFormat="1" applyFont="1" applyFill="1" applyBorder="1" applyAlignment="1">
      <alignment horizontal="right" vertical="center" wrapText="1" shrinkToFit="1"/>
    </xf>
    <xf numFmtId="165" fontId="52" fillId="3" borderId="7" xfId="1" applyNumberFormat="1" applyFont="1" applyFill="1" applyBorder="1" applyAlignment="1">
      <alignment horizontal="right" vertical="center" wrapText="1" shrinkToFit="1"/>
    </xf>
    <xf numFmtId="0" fontId="90" fillId="3" borderId="2" xfId="4" applyFont="1" applyFill="1" applyBorder="1" applyAlignment="1">
      <alignment horizontal="center" vertical="center" wrapText="1" shrinkToFit="1"/>
    </xf>
    <xf numFmtId="173" fontId="34" fillId="0" borderId="0" xfId="0" applyNumberFormat="1" applyFont="1" applyFill="1"/>
    <xf numFmtId="173" fontId="34" fillId="0" borderId="0" xfId="0" applyNumberFormat="1" applyFont="1"/>
    <xf numFmtId="173" fontId="38" fillId="0" borderId="0" xfId="2" applyNumberFormat="1" applyFont="1" applyBorder="1" applyAlignment="1">
      <alignment horizontal="center"/>
    </xf>
    <xf numFmtId="173" fontId="41" fillId="0" borderId="0" xfId="2" applyNumberFormat="1" applyFont="1" applyFill="1" applyBorder="1" applyAlignment="1">
      <alignment horizontal="center" vertical="center" wrapText="1"/>
    </xf>
    <xf numFmtId="173" fontId="38" fillId="0" borderId="0" xfId="2" applyNumberFormat="1" applyFont="1" applyFill="1" applyBorder="1" applyAlignment="1">
      <alignment horizontal="center"/>
    </xf>
    <xf numFmtId="173" fontId="38" fillId="0" borderId="7" xfId="2" applyNumberFormat="1" applyFont="1" applyBorder="1" applyAlignment="1">
      <alignment horizontal="center"/>
    </xf>
    <xf numFmtId="173" fontId="34" fillId="0" borderId="7" xfId="0" applyNumberFormat="1" applyFont="1" applyBorder="1"/>
    <xf numFmtId="173" fontId="46" fillId="2" borderId="0" xfId="4" applyNumberFormat="1" applyFont="1" applyFill="1" applyBorder="1" applyAlignment="1">
      <alignment horizontal="right" vertical="center" wrapText="1" shrinkToFit="1"/>
    </xf>
    <xf numFmtId="173" fontId="47" fillId="0" borderId="0" xfId="0" applyNumberFormat="1" applyFont="1" applyFill="1" applyBorder="1" applyAlignment="1">
      <alignment horizontal="center"/>
    </xf>
    <xf numFmtId="173" fontId="34" fillId="0" borderId="0" xfId="2" applyNumberFormat="1" applyFont="1" applyFill="1" applyBorder="1" applyAlignment="1">
      <alignment horizontal="right" vertical="center" wrapText="1" shrinkToFit="1"/>
    </xf>
    <xf numFmtId="173" fontId="34" fillId="0" borderId="7" xfId="2" applyNumberFormat="1" applyFont="1" applyFill="1" applyBorder="1" applyAlignment="1">
      <alignment horizontal="center" vertical="center" wrapText="1" shrinkToFit="1"/>
    </xf>
    <xf numFmtId="173" fontId="34" fillId="0" borderId="7" xfId="2" applyNumberFormat="1" applyFont="1" applyFill="1" applyBorder="1" applyAlignment="1">
      <alignment horizontal="right" vertical="center" wrapText="1" shrinkToFit="1"/>
    </xf>
    <xf numFmtId="173" fontId="47" fillId="10" borderId="0" xfId="0" applyNumberFormat="1" applyFont="1" applyFill="1" applyBorder="1" applyAlignment="1">
      <alignment horizontal="center"/>
    </xf>
    <xf numFmtId="0" fontId="41" fillId="9" borderId="3" xfId="0" applyFont="1" applyFill="1" applyBorder="1" applyAlignment="1">
      <alignment horizontal="left" vertical="center" wrapText="1"/>
    </xf>
    <xf numFmtId="173" fontId="41" fillId="9" borderId="3" xfId="9" applyNumberFormat="1" applyFont="1" applyFill="1" applyBorder="1" applyAlignment="1">
      <alignment horizontal="center" vertical="center" wrapText="1"/>
    </xf>
    <xf numFmtId="173" fontId="38" fillId="0" borderId="0" xfId="9" applyNumberFormat="1" applyFont="1" applyBorder="1" applyAlignment="1">
      <alignment horizontal="center"/>
    </xf>
    <xf numFmtId="173" fontId="34" fillId="0" borderId="0" xfId="0" applyNumberFormat="1" applyFont="1" applyBorder="1"/>
    <xf numFmtId="0" fontId="38" fillId="0" borderId="14" xfId="0" applyFont="1" applyBorder="1"/>
    <xf numFmtId="0" fontId="1" fillId="0" borderId="14" xfId="0" applyFont="1" applyBorder="1"/>
    <xf numFmtId="0" fontId="40" fillId="2" borderId="14" xfId="0" applyFont="1" applyFill="1" applyBorder="1" applyAlignment="1">
      <alignment horizontal="center" vertical="center" wrapText="1" shrinkToFit="1"/>
    </xf>
    <xf numFmtId="173" fontId="41" fillId="9" borderId="3" xfId="2" applyNumberFormat="1" applyFont="1" applyFill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/>
    </xf>
    <xf numFmtId="173" fontId="38" fillId="0" borderId="14" xfId="2" applyNumberFormat="1" applyFont="1" applyBorder="1" applyAlignment="1">
      <alignment horizontal="center"/>
    </xf>
    <xf numFmtId="0" fontId="50" fillId="3" borderId="0" xfId="4" applyNumberFormat="1" applyFont="1" applyFill="1" applyBorder="1" applyAlignment="1">
      <alignment horizontal="left" wrapText="1" shrinkToFit="1"/>
    </xf>
    <xf numFmtId="165" fontId="80" fillId="0" borderId="0" xfId="1" applyNumberFormat="1" applyFont="1" applyFill="1" applyBorder="1" applyAlignment="1">
      <alignment horizontal="right" wrapText="1"/>
    </xf>
    <xf numFmtId="9" fontId="79" fillId="0" borderId="0" xfId="2" applyFont="1" applyFill="1" applyBorder="1" applyAlignment="1">
      <alignment horizontal="right" wrapText="1"/>
    </xf>
    <xf numFmtId="165" fontId="50" fillId="0" borderId="6" xfId="1" applyNumberFormat="1" applyFont="1" applyFill="1" applyBorder="1" applyAlignment="1">
      <alignment horizontal="right" wrapText="1" shrinkToFit="1"/>
    </xf>
    <xf numFmtId="0" fontId="50" fillId="0" borderId="0" xfId="4" applyFont="1" applyFill="1" applyAlignment="1">
      <alignment vertical="center"/>
    </xf>
    <xf numFmtId="0" fontId="50" fillId="0" borderId="0" xfId="4" applyFont="1" applyFill="1" applyAlignment="1">
      <alignment vertical="center" wrapText="1"/>
    </xf>
    <xf numFmtId="0" fontId="50" fillId="0" borderId="0" xfId="4" applyFont="1" applyFill="1" applyAlignment="1">
      <alignment vertical="center" shrinkToFit="1"/>
    </xf>
    <xf numFmtId="0" fontId="80" fillId="0" borderId="0" xfId="4" applyNumberFormat="1" applyFont="1" applyFill="1" applyBorder="1" applyAlignment="1">
      <alignment wrapText="1"/>
    </xf>
    <xf numFmtId="0" fontId="3" fillId="0" borderId="0" xfId="4"/>
    <xf numFmtId="0" fontId="96" fillId="3" borderId="0" xfId="4" applyFont="1" applyFill="1" applyAlignment="1">
      <alignment horizontal="center" wrapText="1"/>
    </xf>
    <xf numFmtId="0" fontId="3" fillId="3" borderId="0" xfId="4" applyFill="1"/>
    <xf numFmtId="0" fontId="97" fillId="8" borderId="0" xfId="4" applyFont="1" applyFill="1" applyBorder="1" applyAlignment="1">
      <alignment horizontal="center" vertical="center" wrapText="1"/>
    </xf>
    <xf numFmtId="0" fontId="98" fillId="9" borderId="0" xfId="4" applyFont="1" applyFill="1" applyBorder="1" applyAlignment="1">
      <alignment horizontal="center" vertical="center" wrapText="1"/>
    </xf>
    <xf numFmtId="0" fontId="99" fillId="9" borderId="0" xfId="4" applyFont="1" applyFill="1" applyBorder="1" applyAlignment="1">
      <alignment horizontal="center" vertical="center" wrapText="1"/>
    </xf>
    <xf numFmtId="3" fontId="99" fillId="9" borderId="0" xfId="4" applyNumberFormat="1" applyFont="1" applyFill="1" applyBorder="1" applyAlignment="1">
      <alignment horizontal="center" vertical="center" wrapText="1"/>
    </xf>
    <xf numFmtId="174" fontId="99" fillId="9" borderId="0" xfId="4" applyNumberFormat="1" applyFont="1" applyFill="1" applyBorder="1" applyAlignment="1">
      <alignment horizontal="center" vertical="center" wrapText="1"/>
    </xf>
    <xf numFmtId="0" fontId="100" fillId="0" borderId="0" xfId="4" applyFont="1"/>
    <xf numFmtId="0" fontId="98" fillId="3" borderId="0" xfId="4" applyFont="1" applyFill="1" applyBorder="1" applyAlignment="1">
      <alignment horizontal="center" vertical="center" wrapText="1"/>
    </xf>
    <xf numFmtId="0" fontId="99" fillId="3" borderId="0" xfId="4" applyFont="1" applyFill="1" applyBorder="1" applyAlignment="1">
      <alignment horizontal="center" vertical="center" wrapText="1"/>
    </xf>
    <xf numFmtId="3" fontId="99" fillId="3" borderId="0" xfId="4" applyNumberFormat="1" applyFont="1" applyFill="1" applyBorder="1" applyAlignment="1">
      <alignment horizontal="center" vertical="center" wrapText="1"/>
    </xf>
    <xf numFmtId="174" fontId="99" fillId="3" borderId="0" xfId="4" applyNumberFormat="1" applyFont="1" applyFill="1" applyBorder="1" applyAlignment="1">
      <alignment horizontal="center" vertical="center" wrapText="1"/>
    </xf>
    <xf numFmtId="3" fontId="98" fillId="9" borderId="0" xfId="4" applyNumberFormat="1" applyFont="1" applyFill="1" applyBorder="1" applyAlignment="1">
      <alignment horizontal="center" vertical="center" wrapText="1"/>
    </xf>
    <xf numFmtId="167" fontId="98" fillId="9" borderId="0" xfId="4" applyNumberFormat="1" applyFont="1" applyFill="1" applyBorder="1" applyAlignment="1">
      <alignment horizontal="center" vertical="center" wrapText="1"/>
    </xf>
    <xf numFmtId="174" fontId="98" fillId="9" borderId="0" xfId="4" applyNumberFormat="1" applyFont="1" applyFill="1" applyBorder="1" applyAlignment="1">
      <alignment horizontal="center" vertical="center" wrapText="1"/>
    </xf>
    <xf numFmtId="0" fontId="100" fillId="9" borderId="1" xfId="4" applyFont="1" applyFill="1" applyBorder="1"/>
    <xf numFmtId="0" fontId="99" fillId="9" borderId="1" xfId="4" applyFont="1" applyFill="1" applyBorder="1" applyAlignment="1">
      <alignment horizontal="center" vertical="center" wrapText="1"/>
    </xf>
    <xf numFmtId="0" fontId="98" fillId="9" borderId="1" xfId="4" applyFont="1" applyFill="1" applyBorder="1" applyAlignment="1">
      <alignment horizontal="center" vertical="center" wrapText="1"/>
    </xf>
    <xf numFmtId="3" fontId="98" fillId="9" borderId="1" xfId="4" applyNumberFormat="1" applyFont="1" applyFill="1" applyBorder="1" applyAlignment="1">
      <alignment horizontal="center" vertical="center" wrapText="1"/>
    </xf>
    <xf numFmtId="174" fontId="98" fillId="9" borderId="1" xfId="4" applyNumberFormat="1" applyFont="1" applyFill="1" applyBorder="1" applyAlignment="1">
      <alignment horizontal="center" vertical="center" wrapText="1"/>
    </xf>
    <xf numFmtId="167" fontId="98" fillId="9" borderId="1" xfId="4" applyNumberFormat="1" applyFont="1" applyFill="1" applyBorder="1" applyAlignment="1">
      <alignment horizontal="center" vertical="center" wrapText="1"/>
    </xf>
    <xf numFmtId="0" fontId="101" fillId="3" borderId="7" xfId="4" applyFont="1" applyFill="1" applyBorder="1" applyAlignment="1">
      <alignment vertical="center" wrapText="1"/>
    </xf>
    <xf numFmtId="0" fontId="102" fillId="3" borderId="7" xfId="4" applyFont="1" applyFill="1" applyBorder="1" applyAlignment="1">
      <alignment horizontal="center" vertical="center" wrapText="1"/>
    </xf>
    <xf numFmtId="0" fontId="102" fillId="3" borderId="7" xfId="4" applyFont="1" applyFill="1" applyBorder="1" applyAlignment="1">
      <alignment vertical="center" wrapText="1"/>
    </xf>
    <xf numFmtId="3" fontId="102" fillId="3" borderId="7" xfId="4" applyNumberFormat="1" applyFont="1" applyFill="1" applyBorder="1" applyAlignment="1">
      <alignment horizontal="center" vertical="center" wrapText="1"/>
    </xf>
    <xf numFmtId="9" fontId="102" fillId="3" borderId="7" xfId="2" applyFont="1" applyFill="1" applyBorder="1" applyAlignment="1">
      <alignment horizontal="center" vertical="center" wrapText="1"/>
    </xf>
    <xf numFmtId="9" fontId="50" fillId="0" borderId="0" xfId="9" applyFont="1" applyFill="1" applyBorder="1" applyAlignment="1">
      <alignment horizontal="right" wrapText="1" shrinkToFit="1"/>
    </xf>
    <xf numFmtId="9" fontId="50" fillId="3" borderId="6" xfId="9" applyFont="1" applyFill="1" applyBorder="1" applyAlignment="1">
      <alignment horizontal="right" wrapText="1" shrinkToFit="1"/>
    </xf>
    <xf numFmtId="9" fontId="50" fillId="3" borderId="0" xfId="9" applyFont="1" applyFill="1" applyBorder="1" applyAlignment="1">
      <alignment horizontal="right" wrapText="1" shrinkToFit="1"/>
    </xf>
    <xf numFmtId="9" fontId="50" fillId="0" borderId="6" xfId="9" applyFont="1" applyFill="1" applyBorder="1" applyAlignment="1">
      <alignment horizontal="right" wrapText="1" shrinkToFit="1"/>
    </xf>
    <xf numFmtId="0" fontId="78" fillId="0" borderId="6" xfId="4" applyNumberFormat="1" applyFont="1" applyFill="1" applyBorder="1" applyAlignment="1">
      <alignment horizontal="left" vertical="center" wrapText="1" shrinkToFit="1"/>
    </xf>
    <xf numFmtId="0" fontId="9" fillId="3" borderId="0" xfId="0" applyFont="1" applyFill="1" applyBorder="1" applyAlignment="1">
      <alignment vertical="center" wrapText="1" shrinkToFit="1"/>
    </xf>
    <xf numFmtId="166" fontId="52" fillId="3" borderId="0" xfId="1" applyNumberFormat="1" applyFont="1" applyFill="1" applyBorder="1" applyAlignment="1">
      <alignment horizontal="right" wrapText="1" shrinkToFit="1"/>
    </xf>
    <xf numFmtId="0" fontId="9" fillId="9" borderId="0" xfId="0" applyFont="1" applyFill="1" applyBorder="1" applyAlignment="1">
      <alignment vertical="center" wrapText="1" shrinkToFit="1"/>
    </xf>
    <xf numFmtId="166" fontId="52" fillId="9" borderId="0" xfId="1" applyNumberFormat="1" applyFont="1" applyFill="1" applyBorder="1" applyAlignment="1">
      <alignment horizontal="right" wrapText="1" shrinkToFit="1"/>
    </xf>
    <xf numFmtId="167" fontId="52" fillId="9" borderId="0" xfId="2" applyNumberFormat="1" applyFont="1" applyFill="1" applyBorder="1" applyAlignment="1">
      <alignment horizontal="right" wrapText="1" shrinkToFit="1"/>
    </xf>
    <xf numFmtId="0" fontId="15" fillId="3" borderId="1" xfId="0" applyFont="1" applyFill="1" applyBorder="1" applyAlignment="1">
      <alignment vertical="center" wrapText="1" shrinkToFit="1"/>
    </xf>
    <xf numFmtId="164" fontId="52" fillId="3" borderId="0" xfId="1" applyNumberFormat="1" applyFont="1" applyFill="1" applyBorder="1" applyAlignment="1">
      <alignment horizontal="right" wrapText="1" shrinkToFit="1"/>
    </xf>
    <xf numFmtId="166" fontId="52" fillId="3" borderId="1" xfId="1" applyNumberFormat="1" applyFont="1" applyFill="1" applyBorder="1" applyAlignment="1">
      <alignment horizontal="right" wrapText="1" shrinkToFit="1"/>
    </xf>
    <xf numFmtId="167" fontId="52" fillId="3" borderId="1" xfId="2" applyNumberFormat="1" applyFont="1" applyFill="1" applyBorder="1" applyAlignment="1">
      <alignment horizontal="right" wrapText="1" shrinkToFit="1"/>
    </xf>
    <xf numFmtId="0" fontId="15" fillId="9" borderId="0" xfId="0" applyFont="1" applyFill="1" applyBorder="1" applyAlignment="1">
      <alignment vertical="center" wrapText="1" shrinkToFit="1"/>
    </xf>
    <xf numFmtId="165" fontId="52" fillId="9" borderId="15" xfId="1" applyNumberFormat="1" applyFont="1" applyFill="1" applyBorder="1" applyAlignment="1">
      <alignment horizontal="right" wrapText="1" shrinkToFit="1"/>
    </xf>
    <xf numFmtId="166" fontId="52" fillId="9" borderId="15" xfId="1" applyNumberFormat="1" applyFont="1" applyFill="1" applyBorder="1" applyAlignment="1">
      <alignment horizontal="right" wrapText="1" shrinkToFit="1"/>
    </xf>
    <xf numFmtId="9" fontId="52" fillId="3" borderId="0" xfId="2" applyFont="1" applyFill="1" applyBorder="1" applyAlignment="1">
      <alignment horizontal="right" wrapText="1" shrinkToFit="1"/>
    </xf>
    <xf numFmtId="0" fontId="9" fillId="9" borderId="6" xfId="0" applyFont="1" applyFill="1" applyBorder="1" applyAlignment="1">
      <alignment vertical="center" wrapText="1" shrinkToFit="1"/>
    </xf>
    <xf numFmtId="165" fontId="53" fillId="9" borderId="6" xfId="1" applyNumberFormat="1" applyFont="1" applyFill="1" applyBorder="1" applyAlignment="1">
      <alignment horizontal="right" vertical="center" wrapText="1" shrinkToFit="1"/>
    </xf>
    <xf numFmtId="167" fontId="52" fillId="9" borderId="6" xfId="2" applyNumberFormat="1" applyFont="1" applyFill="1" applyBorder="1" applyAlignment="1">
      <alignment horizontal="right" wrapText="1" shrinkToFit="1"/>
    </xf>
    <xf numFmtId="165" fontId="53" fillId="3" borderId="0" xfId="1" applyNumberFormat="1" applyFont="1" applyFill="1" applyBorder="1" applyAlignment="1">
      <alignment horizontal="right" vertical="center" wrapText="1"/>
    </xf>
    <xf numFmtId="165" fontId="52" fillId="9" borderId="0" xfId="1" applyNumberFormat="1" applyFont="1" applyFill="1" applyBorder="1" applyAlignment="1">
      <alignment horizontal="right" wrapText="1" shrinkToFit="1"/>
    </xf>
    <xf numFmtId="165" fontId="52" fillId="3" borderId="1" xfId="1" applyNumberFormat="1" applyFont="1" applyFill="1" applyBorder="1" applyAlignment="1">
      <alignment horizontal="right" wrapText="1" shrinkToFit="1"/>
    </xf>
    <xf numFmtId="167" fontId="52" fillId="2" borderId="1" xfId="2" applyNumberFormat="1" applyFont="1" applyFill="1" applyBorder="1" applyAlignment="1">
      <alignment horizontal="right" wrapText="1" shrinkToFit="1"/>
    </xf>
    <xf numFmtId="0" fontId="9" fillId="9" borderId="6" xfId="0" applyFont="1" applyFill="1" applyBorder="1" applyAlignment="1">
      <alignment horizontal="left" vertical="center" wrapText="1"/>
    </xf>
    <xf numFmtId="0" fontId="15" fillId="3" borderId="15" xfId="0" applyFont="1" applyFill="1" applyBorder="1" applyAlignment="1">
      <alignment horizontal="left" vertical="center" wrapText="1" indent="1"/>
    </xf>
    <xf numFmtId="165" fontId="52" fillId="3" borderId="15" xfId="1" applyNumberFormat="1" applyFont="1" applyFill="1" applyBorder="1" applyAlignment="1">
      <alignment horizontal="right" wrapText="1" shrinkToFit="1"/>
    </xf>
    <xf numFmtId="166" fontId="52" fillId="3" borderId="15" xfId="1" applyNumberFormat="1" applyFont="1" applyFill="1" applyBorder="1" applyAlignment="1">
      <alignment horizontal="right" wrapText="1" shrinkToFit="1"/>
    </xf>
    <xf numFmtId="167" fontId="52" fillId="3" borderId="15" xfId="2" applyNumberFormat="1" applyFont="1" applyFill="1" applyBorder="1" applyAlignment="1">
      <alignment horizontal="right" wrapText="1" shrinkToFit="1"/>
    </xf>
    <xf numFmtId="0" fontId="15" fillId="9" borderId="1" xfId="0" applyFont="1" applyFill="1" applyBorder="1" applyAlignment="1">
      <alignment horizontal="left" vertical="center" wrapText="1" indent="1"/>
    </xf>
    <xf numFmtId="165" fontId="52" fillId="9" borderId="1" xfId="1" applyNumberFormat="1" applyFont="1" applyFill="1" applyBorder="1" applyAlignment="1">
      <alignment horizontal="right" wrapText="1" shrinkToFit="1"/>
    </xf>
    <xf numFmtId="167" fontId="52" fillId="9" borderId="1" xfId="2" applyNumberFormat="1" applyFont="1" applyFill="1" applyBorder="1" applyAlignment="1">
      <alignment horizontal="right" wrapText="1" shrinkToFit="1"/>
    </xf>
    <xf numFmtId="0" fontId="15" fillId="3" borderId="0" xfId="0" applyFont="1" applyFill="1" applyBorder="1" applyAlignment="1">
      <alignment horizontal="left" vertical="center" wrapText="1" indent="1"/>
    </xf>
    <xf numFmtId="0" fontId="15" fillId="3" borderId="0" xfId="0" quotePrefix="1" applyFont="1" applyFill="1" applyBorder="1" applyAlignment="1">
      <alignment horizontal="left" vertical="center"/>
    </xf>
    <xf numFmtId="0" fontId="15" fillId="9" borderId="0" xfId="0" applyFont="1" applyFill="1" applyBorder="1" applyAlignment="1">
      <alignment horizontal="left" vertical="center" wrapText="1" indent="1"/>
    </xf>
    <xf numFmtId="0" fontId="15" fillId="9" borderId="0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vertical="center" wrapText="1"/>
    </xf>
    <xf numFmtId="165" fontId="52" fillId="3" borderId="6" xfId="1" applyNumberFormat="1" applyFont="1" applyFill="1" applyBorder="1" applyAlignment="1">
      <alignment horizontal="right" vertical="center" wrapText="1" shrinkToFit="1"/>
    </xf>
    <xf numFmtId="167" fontId="52" fillId="3" borderId="6" xfId="2" applyNumberFormat="1" applyFont="1" applyFill="1" applyBorder="1" applyAlignment="1">
      <alignment horizontal="right" vertical="center" wrapText="1" shrinkToFit="1"/>
    </xf>
    <xf numFmtId="166" fontId="52" fillId="3" borderId="6" xfId="1" applyNumberFormat="1" applyFont="1" applyFill="1" applyBorder="1" applyAlignment="1">
      <alignment horizontal="right" vertical="center" wrapText="1" shrinkToFit="1"/>
    </xf>
    <xf numFmtId="0" fontId="15" fillId="3" borderId="13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vertical="center" wrapText="1" shrinkToFit="1"/>
    </xf>
    <xf numFmtId="165" fontId="53" fillId="3" borderId="13" xfId="0" applyNumberFormat="1" applyFont="1" applyFill="1" applyBorder="1" applyAlignment="1">
      <alignment horizontal="right" vertical="center" wrapText="1"/>
    </xf>
    <xf numFmtId="167" fontId="52" fillId="3" borderId="13" xfId="2" applyNumberFormat="1" applyFont="1" applyFill="1" applyBorder="1" applyAlignment="1">
      <alignment horizontal="right" vertical="center" wrapText="1" shrinkToFit="1"/>
    </xf>
    <xf numFmtId="166" fontId="52" fillId="3" borderId="13" xfId="1" applyNumberFormat="1" applyFont="1" applyFill="1" applyBorder="1" applyAlignment="1">
      <alignment horizontal="right" vertical="center" wrapText="1" shrinkToFit="1"/>
    </xf>
    <xf numFmtId="0" fontId="10" fillId="9" borderId="0" xfId="0" applyFont="1" applyFill="1" applyBorder="1" applyAlignment="1">
      <alignment wrapText="1"/>
    </xf>
    <xf numFmtId="165" fontId="52" fillId="9" borderId="0" xfId="1" applyNumberFormat="1" applyFont="1" applyFill="1" applyBorder="1" applyAlignment="1">
      <alignment horizontal="right" vertical="center" wrapText="1" shrinkToFit="1"/>
    </xf>
    <xf numFmtId="9" fontId="52" fillId="9" borderId="0" xfId="2" applyFont="1" applyFill="1" applyAlignment="1">
      <alignment horizontal="right" vertical="center" wrapText="1" shrinkToFit="1"/>
    </xf>
    <xf numFmtId="167" fontId="52" fillId="9" borderId="0" xfId="2" applyNumberFormat="1" applyFont="1" applyFill="1" applyBorder="1" applyAlignment="1">
      <alignment horizontal="right" vertical="center" wrapText="1" shrinkToFit="1"/>
    </xf>
    <xf numFmtId="169" fontId="72" fillId="9" borderId="0" xfId="0" applyNumberFormat="1" applyFont="1" applyFill="1" applyAlignment="1">
      <alignment horizontal="right" vertical="center" wrapText="1" shrinkToFit="1"/>
    </xf>
    <xf numFmtId="0" fontId="9" fillId="9" borderId="1" xfId="0" applyFont="1" applyFill="1" applyBorder="1" applyAlignment="1">
      <alignment wrapText="1"/>
    </xf>
    <xf numFmtId="165" fontId="52" fillId="9" borderId="1" xfId="1" applyNumberFormat="1" applyFont="1" applyFill="1" applyBorder="1" applyAlignment="1">
      <alignment horizontal="right" vertical="center" wrapText="1" shrinkToFit="1"/>
    </xf>
    <xf numFmtId="167" fontId="52" fillId="9" borderId="1" xfId="2" applyNumberFormat="1" applyFont="1" applyFill="1" applyBorder="1" applyAlignment="1">
      <alignment horizontal="right" vertical="center" wrapText="1" shrinkToFit="1"/>
    </xf>
    <xf numFmtId="167" fontId="52" fillId="2" borderId="7" xfId="2" applyNumberFormat="1" applyFont="1" applyFill="1" applyBorder="1" applyAlignment="1">
      <alignment horizontal="right" vertical="center" wrapText="1" shrinkToFit="1"/>
    </xf>
    <xf numFmtId="0" fontId="55" fillId="9" borderId="0" xfId="0" applyFont="1" applyFill="1" applyBorder="1" applyAlignment="1">
      <alignment vertical="center" wrapText="1" shrinkToFit="1"/>
    </xf>
    <xf numFmtId="0" fontId="53" fillId="9" borderId="0" xfId="0" applyFont="1" applyFill="1" applyBorder="1" applyAlignment="1">
      <alignment horizontal="left" vertical="center" wrapText="1"/>
    </xf>
    <xf numFmtId="0" fontId="55" fillId="9" borderId="6" xfId="0" applyFont="1" applyFill="1" applyBorder="1" applyAlignment="1">
      <alignment horizontal="left" vertical="center" wrapText="1"/>
    </xf>
    <xf numFmtId="165" fontId="52" fillId="9" borderId="6" xfId="1" applyNumberFormat="1" applyFont="1" applyFill="1" applyBorder="1" applyAlignment="1">
      <alignment horizontal="right" wrapText="1" shrinkToFit="1"/>
    </xf>
    <xf numFmtId="0" fontId="74" fillId="9" borderId="6" xfId="0" applyFont="1" applyFill="1" applyBorder="1" applyAlignment="1">
      <alignment horizontal="left" vertical="center" wrapText="1"/>
    </xf>
    <xf numFmtId="0" fontId="75" fillId="9" borderId="13" xfId="0" applyFont="1" applyFill="1" applyBorder="1" applyAlignment="1">
      <alignment horizontal="left" vertical="center" wrapText="1"/>
    </xf>
    <xf numFmtId="165" fontId="52" fillId="9" borderId="13" xfId="1" applyNumberFormat="1" applyFont="1" applyFill="1" applyBorder="1" applyAlignment="1">
      <alignment horizontal="right" wrapText="1" shrinkToFit="1"/>
    </xf>
    <xf numFmtId="167" fontId="52" fillId="9" borderId="13" xfId="2" applyNumberFormat="1" applyFont="1" applyFill="1" applyBorder="1" applyAlignment="1">
      <alignment horizontal="right" wrapText="1" shrinkToFit="1"/>
    </xf>
    <xf numFmtId="164" fontId="50" fillId="9" borderId="0" xfId="1" applyNumberFormat="1" applyFont="1" applyFill="1" applyBorder="1" applyAlignment="1">
      <alignment horizontal="left" vertical="center" wrapText="1" shrinkToFit="1"/>
    </xf>
    <xf numFmtId="166" fontId="50" fillId="9" borderId="0" xfId="1" applyNumberFormat="1" applyFont="1" applyFill="1" applyBorder="1" applyAlignment="1">
      <alignment horizontal="center" vertical="center" wrapText="1" shrinkToFit="1"/>
    </xf>
    <xf numFmtId="166" fontId="78" fillId="9" borderId="0" xfId="1" applyNumberFormat="1" applyFont="1" applyFill="1" applyBorder="1" applyAlignment="1">
      <alignment horizontal="center" vertical="center" wrapText="1" shrinkToFit="1"/>
    </xf>
    <xf numFmtId="167" fontId="50" fillId="9" borderId="0" xfId="2" applyNumberFormat="1" applyFont="1" applyFill="1" applyBorder="1" applyAlignment="1">
      <alignment horizontal="center" vertical="center" wrapText="1" shrinkToFit="1"/>
    </xf>
    <xf numFmtId="0" fontId="50" fillId="9" borderId="0" xfId="4" applyFont="1" applyFill="1" applyBorder="1" applyAlignment="1">
      <alignment vertical="center" wrapText="1"/>
    </xf>
    <xf numFmtId="165" fontId="50" fillId="9" borderId="0" xfId="1" applyNumberFormat="1" applyFont="1" applyFill="1" applyBorder="1" applyAlignment="1">
      <alignment horizontal="right" vertical="center" wrapText="1" indent="1"/>
    </xf>
    <xf numFmtId="167" fontId="50" fillId="9" borderId="0" xfId="2" applyNumberFormat="1" applyFont="1" applyFill="1" applyBorder="1" applyAlignment="1">
      <alignment horizontal="center" vertical="center" wrapText="1"/>
    </xf>
    <xf numFmtId="164" fontId="52" fillId="9" borderId="0" xfId="1" applyNumberFormat="1" applyFont="1" applyFill="1" applyBorder="1" applyAlignment="1">
      <alignment horizontal="left" vertical="center" wrapText="1" shrinkToFit="1"/>
    </xf>
    <xf numFmtId="10" fontId="52" fillId="9" borderId="0" xfId="2" applyNumberFormat="1" applyFont="1" applyFill="1" applyBorder="1" applyAlignment="1">
      <alignment horizontal="center" vertical="center" wrapText="1" shrinkToFit="1"/>
    </xf>
    <xf numFmtId="164" fontId="52" fillId="9" borderId="0" xfId="1" applyFont="1" applyFill="1" applyBorder="1" applyAlignment="1">
      <alignment horizontal="center" vertical="center" wrapText="1" shrinkToFit="1"/>
    </xf>
    <xf numFmtId="0" fontId="50" fillId="9" borderId="0" xfId="4" applyFont="1" applyFill="1" applyBorder="1" applyAlignment="1">
      <alignment horizontal="left" wrapText="1" shrinkToFit="1"/>
    </xf>
    <xf numFmtId="165" fontId="50" fillId="9" borderId="0" xfId="1" applyNumberFormat="1" applyFont="1" applyFill="1" applyBorder="1" applyAlignment="1">
      <alignment horizontal="right" wrapText="1" shrinkToFit="1"/>
    </xf>
    <xf numFmtId="9" fontId="50" fillId="9" borderId="0" xfId="9" applyFont="1" applyFill="1" applyBorder="1" applyAlignment="1">
      <alignment horizontal="right" wrapText="1" shrinkToFit="1"/>
    </xf>
    <xf numFmtId="0" fontId="78" fillId="9" borderId="0" xfId="4" applyFont="1" applyFill="1" applyBorder="1" applyAlignment="1">
      <alignment horizontal="left" wrapText="1" shrinkToFit="1"/>
    </xf>
    <xf numFmtId="0" fontId="80" fillId="9" borderId="8" xfId="4" applyFont="1" applyFill="1" applyBorder="1" applyAlignment="1">
      <alignment wrapText="1"/>
    </xf>
    <xf numFmtId="165" fontId="80" fillId="9" borderId="8" xfId="1" applyNumberFormat="1" applyFont="1" applyFill="1" applyBorder="1" applyAlignment="1">
      <alignment horizontal="right" wrapText="1"/>
    </xf>
    <xf numFmtId="0" fontId="50" fillId="9" borderId="0" xfId="4" applyNumberFormat="1" applyFont="1" applyFill="1" applyBorder="1" applyAlignment="1">
      <alignment horizontal="left" wrapText="1" shrinkToFit="1"/>
    </xf>
    <xf numFmtId="0" fontId="50" fillId="9" borderId="6" xfId="4" applyNumberFormat="1" applyFont="1" applyFill="1" applyBorder="1" applyAlignment="1">
      <alignment horizontal="left" wrapText="1" shrinkToFit="1"/>
    </xf>
    <xf numFmtId="165" fontId="50" fillId="9" borderId="6" xfId="1" applyNumberFormat="1" applyFont="1" applyFill="1" applyBorder="1" applyAlignment="1">
      <alignment horizontal="right" wrapText="1" shrinkToFit="1"/>
    </xf>
    <xf numFmtId="9" fontId="50" fillId="9" borderId="6" xfId="9" applyFont="1" applyFill="1" applyBorder="1" applyAlignment="1">
      <alignment horizontal="right" wrapText="1" shrinkToFit="1"/>
    </xf>
    <xf numFmtId="0" fontId="78" fillId="9" borderId="0" xfId="4" applyNumberFormat="1" applyFont="1" applyFill="1" applyBorder="1" applyAlignment="1">
      <alignment horizontal="left" wrapText="1" shrinkToFit="1"/>
    </xf>
    <xf numFmtId="0" fontId="78" fillId="0" borderId="6" xfId="4" applyNumberFormat="1" applyFont="1" applyFill="1" applyBorder="1" applyAlignment="1">
      <alignment horizontal="left" wrapText="1" shrinkToFit="1"/>
    </xf>
    <xf numFmtId="0" fontId="82" fillId="0" borderId="0" xfId="4" applyFont="1" applyFill="1" applyBorder="1" applyAlignment="1">
      <alignment horizontal="left" vertical="center" wrapText="1" shrinkToFit="1"/>
    </xf>
    <xf numFmtId="167" fontId="50" fillId="9" borderId="0" xfId="2" applyNumberFormat="1" applyFont="1" applyFill="1" applyBorder="1" applyAlignment="1">
      <alignment horizontal="left" wrapText="1" shrinkToFit="1"/>
    </xf>
    <xf numFmtId="167" fontId="50" fillId="9" borderId="0" xfId="2" applyNumberFormat="1" applyFont="1" applyFill="1" applyBorder="1" applyAlignment="1">
      <alignment horizontal="center" wrapText="1" shrinkToFit="1"/>
    </xf>
    <xf numFmtId="3" fontId="88" fillId="9" borderId="0" xfId="0" applyNumberFormat="1" applyFont="1" applyFill="1" applyBorder="1" applyAlignment="1">
      <alignment horizontal="center" vertical="center"/>
    </xf>
    <xf numFmtId="167" fontId="87" fillId="9" borderId="0" xfId="0" applyNumberFormat="1" applyFont="1" applyFill="1" applyBorder="1" applyAlignment="1">
      <alignment horizontal="center" vertical="center"/>
    </xf>
    <xf numFmtId="4" fontId="87" fillId="9" borderId="0" xfId="0" applyNumberFormat="1" applyFont="1" applyFill="1" applyBorder="1" applyAlignment="1">
      <alignment horizontal="center" vertical="center"/>
    </xf>
    <xf numFmtId="0" fontId="87" fillId="9" borderId="0" xfId="0" applyFont="1" applyFill="1" applyBorder="1" applyAlignment="1">
      <alignment vertical="center"/>
    </xf>
    <xf numFmtId="167" fontId="52" fillId="3" borderId="0" xfId="2" applyNumberFormat="1" applyFont="1" applyFill="1" applyBorder="1" applyAlignment="1">
      <alignment horizontal="center" vertical="center" wrapText="1" shrinkToFit="1"/>
    </xf>
    <xf numFmtId="167" fontId="52" fillId="9" borderId="0" xfId="2" applyNumberFormat="1" applyFont="1" applyFill="1" applyBorder="1" applyAlignment="1">
      <alignment horizontal="center" vertical="center" wrapText="1" shrinkToFit="1"/>
    </xf>
    <xf numFmtId="167" fontId="52" fillId="3" borderId="7" xfId="2" applyNumberFormat="1" applyFont="1" applyFill="1" applyBorder="1" applyAlignment="1">
      <alignment horizontal="center" vertical="center" wrapText="1" shrinkToFit="1"/>
    </xf>
    <xf numFmtId="166" fontId="78" fillId="3" borderId="7" xfId="1" applyNumberFormat="1" applyFont="1" applyFill="1" applyBorder="1" applyAlignment="1">
      <alignment horizontal="center" vertical="center" wrapText="1" shrinkToFit="1"/>
    </xf>
    <xf numFmtId="166" fontId="50" fillId="9" borderId="0" xfId="1" applyNumberFormat="1" applyFont="1" applyFill="1" applyBorder="1" applyAlignment="1">
      <alignment horizontal="center" vertical="center" wrapText="1" shrinkToFit="1"/>
    </xf>
    <xf numFmtId="166" fontId="50" fillId="0" borderId="0" xfId="1" applyNumberFormat="1" applyFont="1" applyFill="1" applyBorder="1" applyAlignment="1">
      <alignment horizontal="center" vertical="center" wrapText="1" shrinkToFit="1"/>
    </xf>
    <xf numFmtId="0" fontId="90" fillId="3" borderId="11" xfId="4" applyFont="1" applyFill="1" applyBorder="1" applyAlignment="1">
      <alignment horizontal="center" vertical="center" wrapText="1" shrinkToFit="1"/>
    </xf>
    <xf numFmtId="166" fontId="50" fillId="0" borderId="0" xfId="1" applyNumberFormat="1" applyFont="1" applyFill="1" applyBorder="1" applyAlignment="1">
      <alignment horizontal="center" vertical="center" wrapText="1" shrinkToFit="1"/>
    </xf>
    <xf numFmtId="166" fontId="50" fillId="9" borderId="0" xfId="1" applyNumberFormat="1" applyFont="1" applyFill="1" applyBorder="1" applyAlignment="1">
      <alignment horizontal="center" vertical="center" wrapText="1" shrinkToFit="1"/>
    </xf>
    <xf numFmtId="166" fontId="78" fillId="3" borderId="7" xfId="1" applyNumberFormat="1" applyFont="1" applyFill="1" applyBorder="1" applyAlignment="1">
      <alignment horizontal="center" vertical="center" wrapText="1" shrinkToFit="1"/>
    </xf>
    <xf numFmtId="0" fontId="21" fillId="8" borderId="0" xfId="4" applyFont="1" applyFill="1" applyBorder="1" applyAlignment="1">
      <alignment vertical="center" shrinkToFit="1"/>
    </xf>
    <xf numFmtId="0" fontId="35" fillId="2" borderId="0" xfId="0" applyFont="1" applyFill="1" applyBorder="1" applyAlignment="1">
      <alignment horizontal="center" wrapText="1" shrinkToFit="1"/>
    </xf>
    <xf numFmtId="0" fontId="35" fillId="2" borderId="0" xfId="0" applyFont="1" applyFill="1" applyBorder="1" applyAlignment="1">
      <alignment horizontal="right" wrapText="1" shrinkToFit="1"/>
    </xf>
    <xf numFmtId="0" fontId="61" fillId="2" borderId="0" xfId="0" applyFont="1" applyFill="1" applyBorder="1" applyAlignment="1">
      <alignment horizontal="center"/>
    </xf>
    <xf numFmtId="0" fontId="35" fillId="2" borderId="0" xfId="0" applyFont="1" applyFill="1" applyBorder="1" applyAlignment="1">
      <alignment horizontal="center"/>
    </xf>
    <xf numFmtId="4" fontId="87" fillId="0" borderId="0" xfId="0" applyNumberFormat="1" applyFont="1" applyFill="1" applyBorder="1" applyAlignment="1">
      <alignment horizontal="center" vertical="center"/>
    </xf>
    <xf numFmtId="167" fontId="79" fillId="9" borderId="8" xfId="9" applyNumberFormat="1" applyFont="1" applyFill="1" applyBorder="1" applyAlignment="1">
      <alignment horizontal="right" wrapText="1"/>
    </xf>
    <xf numFmtId="0" fontId="21" fillId="8" borderId="0" xfId="4" applyFont="1" applyFill="1" applyBorder="1" applyAlignment="1">
      <alignment horizontal="center" vertical="center" shrinkToFit="1"/>
    </xf>
    <xf numFmtId="0" fontId="50" fillId="0" borderId="0" xfId="4" applyFont="1" applyFill="1" applyBorder="1" applyAlignment="1">
      <alignment horizontal="left" wrapText="1" shrinkToFit="1"/>
    </xf>
    <xf numFmtId="0" fontId="103" fillId="0" borderId="0" xfId="0" applyFont="1"/>
    <xf numFmtId="0" fontId="45" fillId="0" borderId="0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 wrapText="1" shrinkToFit="1"/>
    </xf>
    <xf numFmtId="0" fontId="45" fillId="0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21" fillId="8" borderId="0" xfId="4" applyFont="1" applyFill="1" applyBorder="1" applyAlignment="1">
      <alignment horizontal="center" vertical="center" shrinkToFit="1"/>
    </xf>
    <xf numFmtId="0" fontId="50" fillId="2" borderId="1" xfId="0" quotePrefix="1" applyNumberFormat="1" applyFont="1" applyFill="1" applyBorder="1" applyAlignment="1">
      <alignment horizontal="center" vertical="center" shrinkToFit="1"/>
    </xf>
    <xf numFmtId="0" fontId="76" fillId="8" borderId="0" xfId="0" applyFont="1" applyFill="1" applyBorder="1" applyAlignment="1">
      <alignment horizontal="left" vertical="center"/>
    </xf>
    <xf numFmtId="0" fontId="76" fillId="5" borderId="0" xfId="0" applyFont="1" applyFill="1" applyBorder="1" applyAlignment="1">
      <alignment horizontal="center" vertical="center" wrapText="1" shrinkToFit="1"/>
    </xf>
    <xf numFmtId="0" fontId="77" fillId="0" borderId="0" xfId="0" applyFont="1" applyBorder="1" applyAlignment="1">
      <alignment horizontal="center" vertical="center" wrapText="1"/>
    </xf>
    <xf numFmtId="0" fontId="50" fillId="0" borderId="0" xfId="4" applyFont="1" applyFill="1" applyBorder="1" applyAlignment="1">
      <alignment horizontal="left" wrapText="1" shrinkToFit="1"/>
    </xf>
    <xf numFmtId="0" fontId="20" fillId="5" borderId="0" xfId="0" applyFont="1" applyFill="1" applyBorder="1" applyAlignment="1">
      <alignment horizontal="center" vertical="center" wrapText="1" shrinkToFit="1"/>
    </xf>
    <xf numFmtId="0" fontId="25" fillId="2" borderId="0" xfId="0" applyFont="1" applyFill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left" vertical="center" wrapText="1"/>
    </xf>
    <xf numFmtId="0" fontId="20" fillId="6" borderId="0" xfId="0" applyFont="1" applyFill="1" applyBorder="1" applyAlignment="1">
      <alignment horizontal="center" vertical="center" wrapText="1" shrinkToFit="1"/>
    </xf>
    <xf numFmtId="0" fontId="29" fillId="0" borderId="2" xfId="0" applyFont="1" applyBorder="1" applyAlignment="1">
      <alignment horizontal="center" vertical="center" wrapText="1"/>
    </xf>
    <xf numFmtId="0" fontId="20" fillId="8" borderId="0" xfId="0" applyFont="1" applyFill="1" applyBorder="1" applyAlignment="1">
      <alignment horizontal="center" vertical="center" wrapText="1" shrinkToFit="1"/>
    </xf>
    <xf numFmtId="0" fontId="69" fillId="2" borderId="0" xfId="4" applyFont="1" applyFill="1" applyBorder="1" applyAlignment="1">
      <alignment horizontal="left" vertical="center" wrapText="1"/>
    </xf>
    <xf numFmtId="171" fontId="29" fillId="2" borderId="2" xfId="4" applyNumberFormat="1" applyFont="1" applyFill="1" applyBorder="1" applyAlignment="1">
      <alignment horizontal="center" vertical="center" wrapText="1" shrinkToFit="1"/>
    </xf>
    <xf numFmtId="0" fontId="49" fillId="8" borderId="0" xfId="4" applyFont="1" applyFill="1" applyBorder="1" applyAlignment="1">
      <alignment horizontal="left" vertical="center" shrinkToFit="1"/>
    </xf>
    <xf numFmtId="0" fontId="21" fillId="8" borderId="0" xfId="4" applyFont="1" applyFill="1" applyBorder="1" applyAlignment="1">
      <alignment horizontal="left" vertical="center" shrinkToFit="1"/>
    </xf>
    <xf numFmtId="166" fontId="78" fillId="3" borderId="7" xfId="1" applyNumberFormat="1" applyFont="1" applyFill="1" applyBorder="1" applyAlignment="1">
      <alignment horizontal="center" vertical="center" wrapText="1" shrinkToFit="1"/>
    </xf>
    <xf numFmtId="171" fontId="77" fillId="2" borderId="10" xfId="4" applyNumberFormat="1" applyFont="1" applyFill="1" applyBorder="1" applyAlignment="1">
      <alignment horizontal="center" vertical="center" wrapText="1" shrinkToFit="1"/>
    </xf>
    <xf numFmtId="166" fontId="50" fillId="9" borderId="0" xfId="1" applyNumberFormat="1" applyFont="1" applyFill="1" applyBorder="1" applyAlignment="1">
      <alignment horizontal="center" vertical="center" wrapText="1" shrinkToFit="1"/>
    </xf>
    <xf numFmtId="166" fontId="50" fillId="0" borderId="0" xfId="1" applyNumberFormat="1" applyFont="1" applyFill="1" applyBorder="1" applyAlignment="1">
      <alignment horizontal="center" vertical="center" wrapText="1" shrinkToFit="1"/>
    </xf>
    <xf numFmtId="0" fontId="90" fillId="3" borderId="11" xfId="4" applyFont="1" applyFill="1" applyBorder="1" applyAlignment="1">
      <alignment horizontal="center" vertical="center" wrapText="1" shrinkToFit="1"/>
    </xf>
    <xf numFmtId="166" fontId="64" fillId="0" borderId="0" xfId="1" applyNumberFormat="1" applyFont="1" applyFill="1" applyBorder="1" applyAlignment="1">
      <alignment horizontal="center" vertical="center" wrapText="1" shrinkToFit="1"/>
    </xf>
    <xf numFmtId="0" fontId="91" fillId="8" borderId="7" xfId="4" applyFont="1" applyFill="1" applyBorder="1" applyAlignment="1">
      <alignment horizontal="left" vertical="center" shrinkToFit="1"/>
    </xf>
    <xf numFmtId="0" fontId="96" fillId="5" borderId="0" xfId="4" applyFont="1" applyFill="1" applyAlignment="1">
      <alignment horizontal="center" wrapText="1"/>
    </xf>
    <xf numFmtId="0" fontId="98" fillId="9" borderId="0" xfId="4" applyFont="1" applyFill="1" applyBorder="1" applyAlignment="1">
      <alignment horizontal="center" vertical="center" wrapText="1"/>
    </xf>
    <xf numFmtId="0" fontId="98" fillId="9" borderId="1" xfId="4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center" vertical="center"/>
    </xf>
    <xf numFmtId="0" fontId="28" fillId="2" borderId="0" xfId="4" applyFont="1" applyFill="1" applyBorder="1" applyAlignment="1">
      <alignment horizontal="center" vertical="center" shrinkToFit="1"/>
    </xf>
    <xf numFmtId="0" fontId="78" fillId="2" borderId="0" xfId="0" quotePrefix="1" applyNumberFormat="1" applyFont="1" applyFill="1" applyBorder="1" applyAlignment="1">
      <alignment horizontal="center" vertical="center"/>
    </xf>
  </cellXfs>
  <cellStyles count="10">
    <cellStyle name="Comma 2" xfId="7"/>
    <cellStyle name="Comma_IV-trim  2002" xfId="5"/>
    <cellStyle name="Millares" xfId="1" builtinId="3"/>
    <cellStyle name="Normal" xfId="0" builtinId="0"/>
    <cellStyle name="Normal 2" xfId="4"/>
    <cellStyle name="Normal 3" xfId="6"/>
    <cellStyle name="Normal_IV-trim  2002" xfId="3"/>
    <cellStyle name="Percent 2" xfId="8"/>
    <cellStyle name="Porcentaje" xfId="2" builtinId="5"/>
    <cellStyle name="Porcentaje 2" xfId="9"/>
  </cellStyles>
  <dxfs count="0"/>
  <tableStyles count="0" defaultTableStyle="TableStyleMedium9" defaultPivotStyle="PivotStyleLight16"/>
  <colors>
    <mruColors>
      <color rgb="FFE8E9EC"/>
      <color rgb="FF393943"/>
      <color rgb="FF8500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200025</xdr:rowOff>
    </xdr:from>
    <xdr:to>
      <xdr:col>1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32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1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122465</xdr:colOff>
      <xdr:row>25</xdr:row>
      <xdr:rowOff>340179</xdr:rowOff>
    </xdr:from>
    <xdr:to>
      <xdr:col>11</xdr:col>
      <xdr:colOff>655901</xdr:colOff>
      <xdr:row>33</xdr:row>
      <xdr:rowOff>196008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49786" y="6545036"/>
          <a:ext cx="5432007" cy="20057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40961" name="Object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4"/>
  <sheetViews>
    <sheetView showGridLines="0" tabSelected="1" workbookViewId="0">
      <selection activeCell="K42" sqref="K42"/>
    </sheetView>
  </sheetViews>
  <sheetFormatPr baseColWidth="10" defaultRowHeight="12.75" x14ac:dyDescent="0.2"/>
  <cols>
    <col min="1" max="1" width="11.42578125" style="190"/>
    <col min="2" max="2" width="14.28515625" style="190" customWidth="1"/>
    <col min="3" max="3" width="21.85546875" style="190" bestFit="1" customWidth="1"/>
    <col min="4" max="5" width="12.42578125" style="190" customWidth="1"/>
    <col min="6" max="6" width="3" style="190" customWidth="1"/>
    <col min="7" max="8" width="12.42578125" style="190" customWidth="1"/>
    <col min="9" max="9" width="3" style="190" customWidth="1"/>
    <col min="10" max="11" width="12.42578125" style="190" customWidth="1"/>
    <col min="12" max="12" width="3" style="190" customWidth="1"/>
    <col min="13" max="14" width="12.42578125" style="190" customWidth="1"/>
    <col min="15" max="16384" width="11.42578125" style="190"/>
  </cols>
  <sheetData>
    <row r="2" spans="2:18" ht="24.95" customHeight="1" x14ac:dyDescent="0.2">
      <c r="B2" s="603" t="s">
        <v>222</v>
      </c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</row>
    <row r="3" spans="2:18" ht="18" customHeight="1" x14ac:dyDescent="0.2">
      <c r="B3" s="605" t="s">
        <v>53</v>
      </c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</row>
    <row r="4" spans="2:18" ht="21" customHeight="1" x14ac:dyDescent="0.25">
      <c r="B4" s="191"/>
      <c r="C4" s="191"/>
      <c r="D4" s="602" t="s">
        <v>45</v>
      </c>
      <c r="E4" s="602"/>
      <c r="G4" s="602" t="s">
        <v>46</v>
      </c>
      <c r="H4" s="602"/>
      <c r="J4" s="602" t="s">
        <v>47</v>
      </c>
      <c r="K4" s="602"/>
      <c r="M4" s="602" t="s">
        <v>126</v>
      </c>
      <c r="N4" s="602"/>
      <c r="Q4" s="190" t="s">
        <v>223</v>
      </c>
      <c r="R4" s="190" t="s">
        <v>179</v>
      </c>
    </row>
    <row r="5" spans="2:18" ht="15.75" thickBot="1" x14ac:dyDescent="0.3">
      <c r="B5" s="448"/>
      <c r="C5" s="448"/>
      <c r="D5" s="449" t="str">
        <f>+Q4</f>
        <v>3Q 2019</v>
      </c>
      <c r="E5" s="449" t="str">
        <f>+R4</f>
        <v>YTD 2019</v>
      </c>
      <c r="G5" s="449" t="str">
        <f>+Q4</f>
        <v>3Q 2019</v>
      </c>
      <c r="H5" s="449" t="str">
        <f>+R4</f>
        <v>YTD 2019</v>
      </c>
      <c r="J5" s="449" t="str">
        <f>+Q4</f>
        <v>3Q 2019</v>
      </c>
      <c r="K5" s="449" t="str">
        <f>+R4</f>
        <v>YTD 2019</v>
      </c>
      <c r="M5" s="449" t="str">
        <f>+Q4</f>
        <v>3Q 2019</v>
      </c>
      <c r="N5" s="449" t="str">
        <f>+R4</f>
        <v>YTD 2019</v>
      </c>
    </row>
    <row r="6" spans="2:18" ht="12.75" customHeight="1" x14ac:dyDescent="0.2">
      <c r="B6" s="604" t="s">
        <v>145</v>
      </c>
      <c r="C6" s="443" t="s">
        <v>48</v>
      </c>
      <c r="D6" s="444">
        <v>0.10307235530657333</v>
      </c>
      <c r="E6" s="444">
        <v>9.1338348619281584E-2</v>
      </c>
      <c r="F6" s="198"/>
      <c r="G6" s="444">
        <v>7.066726711152449E-2</v>
      </c>
      <c r="H6" s="444">
        <v>7.1868004597666513E-2</v>
      </c>
      <c r="I6" s="198"/>
      <c r="J6" s="444">
        <v>0.21379548275154892</v>
      </c>
      <c r="K6" s="444">
        <v>0.11326877054391749</v>
      </c>
      <c r="M6" s="444">
        <v>0.23294236354673514</v>
      </c>
      <c r="N6" s="444">
        <v>0.23096098108182739</v>
      </c>
    </row>
    <row r="7" spans="2:18" x14ac:dyDescent="0.2">
      <c r="B7" s="604"/>
      <c r="C7" s="192" t="s">
        <v>65</v>
      </c>
      <c r="D7" s="445">
        <v>8.0428268506699041E-2</v>
      </c>
      <c r="E7" s="445">
        <v>9.7114282631777016E-2</v>
      </c>
      <c r="F7" s="446"/>
      <c r="G7" s="445">
        <v>6.5450484383310581E-2</v>
      </c>
      <c r="H7" s="445">
        <v>9.4747225461928153E-2</v>
      </c>
      <c r="I7" s="446"/>
      <c r="J7" s="445">
        <v>9.2118086830412116E-2</v>
      </c>
      <c r="K7" s="445">
        <v>0.14546065537605868</v>
      </c>
      <c r="L7" s="431"/>
      <c r="M7" s="445"/>
      <c r="N7" s="193"/>
    </row>
    <row r="8" spans="2:18" x14ac:dyDescent="0.2">
      <c r="B8" s="604"/>
      <c r="C8" s="192" t="s">
        <v>11</v>
      </c>
      <c r="D8" s="445">
        <v>0.13572337029378012</v>
      </c>
      <c r="E8" s="445">
        <v>8.3607502714364568E-2</v>
      </c>
      <c r="F8" s="446"/>
      <c r="G8" s="445">
        <v>7.9212413230869583E-2</v>
      </c>
      <c r="H8" s="445">
        <v>3.7927343553228354E-2</v>
      </c>
      <c r="I8" s="446"/>
      <c r="J8" s="445">
        <v>0.43876689071705255</v>
      </c>
      <c r="K8" s="445">
        <v>6.5560310338278693E-2</v>
      </c>
      <c r="L8" s="431"/>
      <c r="M8" s="445"/>
      <c r="N8" s="193"/>
    </row>
    <row r="9" spans="2:18" ht="13.5" thickBot="1" x14ac:dyDescent="0.25">
      <c r="B9" s="451"/>
      <c r="C9" s="447"/>
      <c r="D9" s="452"/>
      <c r="E9" s="452"/>
      <c r="F9" s="431"/>
      <c r="G9" s="452"/>
      <c r="H9" s="452"/>
      <c r="I9" s="431"/>
      <c r="J9" s="452"/>
      <c r="K9" s="452"/>
      <c r="L9" s="431"/>
      <c r="M9" s="432"/>
      <c r="N9" s="193"/>
    </row>
    <row r="10" spans="2:18" x14ac:dyDescent="0.2">
      <c r="B10" s="600" t="s">
        <v>146</v>
      </c>
      <c r="C10" s="443" t="s">
        <v>48</v>
      </c>
      <c r="D10" s="450">
        <v>0.11561462704754177</v>
      </c>
      <c r="E10" s="450">
        <v>0.11031395307203051</v>
      </c>
      <c r="F10" s="430"/>
      <c r="G10" s="450">
        <v>7.6478936609886139E-2</v>
      </c>
      <c r="H10" s="450">
        <v>8.8048039677167234E-2</v>
      </c>
      <c r="I10" s="430"/>
      <c r="J10" s="450">
        <v>0.22775238248039087</v>
      </c>
      <c r="K10" s="450">
        <v>0.15618092644018677</v>
      </c>
      <c r="L10" s="430"/>
      <c r="M10" s="433"/>
      <c r="N10" s="194"/>
    </row>
    <row r="11" spans="2:18" x14ac:dyDescent="0.2">
      <c r="B11" s="600"/>
      <c r="C11" s="192" t="str">
        <f>+C7</f>
        <v>Mexico &amp; Central America</v>
      </c>
      <c r="D11" s="432">
        <v>7.9216038649390308E-2</v>
      </c>
      <c r="E11" s="432">
        <v>8.15335334994014E-2</v>
      </c>
      <c r="F11" s="430"/>
      <c r="G11" s="432">
        <v>6.417818106915929E-2</v>
      </c>
      <c r="H11" s="432">
        <v>7.9777522364943287E-2</v>
      </c>
      <c r="I11" s="430"/>
      <c r="J11" s="432">
        <v>9.0673361464822522E-2</v>
      </c>
      <c r="K11" s="432">
        <v>0.13500532583150271</v>
      </c>
      <c r="L11" s="430"/>
      <c r="M11" s="434"/>
      <c r="N11" s="195"/>
    </row>
    <row r="12" spans="2:18" ht="13.5" thickBot="1" x14ac:dyDescent="0.25">
      <c r="B12" s="601"/>
      <c r="C12" s="196" t="s">
        <v>11</v>
      </c>
      <c r="D12" s="435">
        <v>0.17416785230133414</v>
      </c>
      <c r="E12" s="435">
        <v>0.1565336771283572</v>
      </c>
      <c r="F12" s="436"/>
      <c r="G12" s="435">
        <v>9.888089161469682E-2</v>
      </c>
      <c r="H12" s="435">
        <v>0.10386598432507732</v>
      </c>
      <c r="I12" s="436"/>
      <c r="J12" s="435">
        <v>0.49544384078378778</v>
      </c>
      <c r="K12" s="435">
        <v>0.19397337661565195</v>
      </c>
      <c r="L12" s="436"/>
      <c r="M12" s="435"/>
      <c r="N12" s="197"/>
    </row>
    <row r="13" spans="2:18" x14ac:dyDescent="0.2">
      <c r="M13" s="198"/>
      <c r="N13" s="198"/>
    </row>
    <row r="14" spans="2:18" ht="12.75" customHeight="1" x14ac:dyDescent="0.2">
      <c r="C14" s="199" t="s">
        <v>49</v>
      </c>
      <c r="G14" s="331"/>
    </row>
  </sheetData>
  <mergeCells count="8">
    <mergeCell ref="B10:B12"/>
    <mergeCell ref="M4:N4"/>
    <mergeCell ref="B2:N2"/>
    <mergeCell ref="D4:E4"/>
    <mergeCell ref="G4:H4"/>
    <mergeCell ref="J4:K4"/>
    <mergeCell ref="B6:B8"/>
    <mergeCell ref="B3:N3"/>
  </mergeCells>
  <pageMargins left="0.7" right="0.7" top="0.75" bottom="0.75" header="0.3" footer="0.3"/>
  <customProperties>
    <customPr name="EpmWorksheetKeyString_GUI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topLeftCell="A31" workbookViewId="0">
      <selection activeCell="V12" sqref="V1:Y1048576"/>
    </sheetView>
  </sheetViews>
  <sheetFormatPr baseColWidth="10" defaultColWidth="9.85546875" defaultRowHeight="11.1" customHeight="1" x14ac:dyDescent="0.2"/>
  <cols>
    <col min="1" max="1" width="32.42578125" style="264" customWidth="1"/>
    <col min="2" max="2" width="1.7109375" style="266" customWidth="1"/>
    <col min="3" max="3" width="11.28515625" style="265" customWidth="1"/>
    <col min="4" max="4" width="13.140625" style="265" customWidth="1"/>
    <col min="5" max="6" width="11.85546875" style="265" customWidth="1"/>
    <col min="7" max="7" width="11.28515625" style="265" customWidth="1"/>
    <col min="8" max="8" width="6.140625" style="265" customWidth="1"/>
    <col min="9" max="9" width="11.140625" style="265" customWidth="1"/>
    <col min="10" max="11" width="11.28515625" style="265" customWidth="1"/>
    <col min="12" max="13" width="11.28515625" style="266" customWidth="1"/>
    <col min="14" max="14" width="4.140625" style="266" customWidth="1"/>
    <col min="15" max="15" width="11.28515625" style="266" customWidth="1"/>
    <col min="16" max="16" width="13.5703125" style="258" customWidth="1"/>
    <col min="17" max="16384" width="9.85546875" style="258"/>
  </cols>
  <sheetData>
    <row r="1" spans="1:16" ht="15" customHeight="1" x14ac:dyDescent="0.2">
      <c r="A1" s="609" t="s">
        <v>73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257"/>
    </row>
    <row r="2" spans="1:16" ht="15" customHeight="1" x14ac:dyDescent="0.2">
      <c r="A2" s="609" t="s">
        <v>185</v>
      </c>
      <c r="B2" s="609"/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609"/>
      <c r="N2" s="609"/>
      <c r="O2" s="609"/>
      <c r="P2" s="259"/>
    </row>
    <row r="3" spans="1:16" ht="10.5" customHeight="1" x14ac:dyDescent="0.2">
      <c r="A3" s="260"/>
      <c r="B3" s="261"/>
      <c r="C3" s="262"/>
      <c r="D3" s="262"/>
      <c r="E3" s="262"/>
      <c r="F3" s="262"/>
      <c r="G3" s="262"/>
      <c r="H3" s="262"/>
      <c r="I3" s="262"/>
      <c r="J3" s="262"/>
      <c r="K3" s="262"/>
      <c r="L3" s="263"/>
      <c r="M3" s="263"/>
      <c r="N3" s="263"/>
      <c r="O3" s="263"/>
    </row>
    <row r="4" spans="1:16" ht="23.25" customHeight="1" thickBot="1" x14ac:dyDescent="0.25">
      <c r="A4" s="629" t="s">
        <v>111</v>
      </c>
      <c r="B4" s="629"/>
      <c r="C4" s="629"/>
      <c r="D4" s="629"/>
      <c r="E4" s="629"/>
      <c r="F4" s="629"/>
      <c r="G4" s="629"/>
      <c r="H4" s="629"/>
      <c r="I4" s="629"/>
      <c r="J4" s="629"/>
      <c r="K4" s="629"/>
      <c r="L4" s="629"/>
      <c r="M4" s="629"/>
      <c r="N4" s="629"/>
      <c r="O4" s="629"/>
    </row>
    <row r="5" spans="1:16" ht="18" customHeight="1" x14ac:dyDescent="0.2">
      <c r="A5" s="393"/>
      <c r="B5" s="394"/>
      <c r="C5" s="624" t="s">
        <v>179</v>
      </c>
      <c r="D5" s="624"/>
      <c r="E5" s="624"/>
      <c r="F5" s="624"/>
      <c r="G5" s="624"/>
      <c r="H5" s="394"/>
      <c r="I5" s="624" t="s">
        <v>186</v>
      </c>
      <c r="J5" s="624"/>
      <c r="K5" s="624"/>
      <c r="L5" s="624"/>
      <c r="M5" s="624"/>
      <c r="N5" s="395"/>
      <c r="O5" s="396" t="s">
        <v>62</v>
      </c>
    </row>
    <row r="6" spans="1:16" ht="18" customHeight="1" x14ac:dyDescent="0.2">
      <c r="A6" s="397"/>
      <c r="B6" s="361"/>
      <c r="C6" s="398" t="s">
        <v>54</v>
      </c>
      <c r="D6" s="398" t="s">
        <v>138</v>
      </c>
      <c r="E6" s="398" t="s">
        <v>139</v>
      </c>
      <c r="F6" s="398" t="s">
        <v>55</v>
      </c>
      <c r="G6" s="398" t="s">
        <v>56</v>
      </c>
      <c r="H6" s="394"/>
      <c r="I6" s="398" t="s">
        <v>54</v>
      </c>
      <c r="J6" s="398" t="s">
        <v>138</v>
      </c>
      <c r="K6" s="398" t="s">
        <v>139</v>
      </c>
      <c r="L6" s="398" t="s">
        <v>55</v>
      </c>
      <c r="M6" s="398" t="s">
        <v>56</v>
      </c>
      <c r="N6" s="399"/>
      <c r="O6" s="586" t="s">
        <v>70</v>
      </c>
      <c r="P6" s="267"/>
    </row>
    <row r="7" spans="1:16" ht="18" customHeight="1" x14ac:dyDescent="0.2">
      <c r="A7" s="401" t="s">
        <v>220</v>
      </c>
      <c r="B7" s="361"/>
      <c r="C7" s="585">
        <v>1013.4177029916962</v>
      </c>
      <c r="D7" s="585">
        <v>73.510030356561003</v>
      </c>
      <c r="E7" s="585">
        <v>216.46156842269596</v>
      </c>
      <c r="F7" s="585">
        <v>90.246511323762945</v>
      </c>
      <c r="G7" s="403">
        <f t="shared" ref="G7:G15" si="0">+SUM(C7:F7)</f>
        <v>1393.635813094716</v>
      </c>
      <c r="H7" s="394"/>
      <c r="I7" s="585">
        <v>1020.1220714003081</v>
      </c>
      <c r="J7" s="585">
        <v>80.069412051926989</v>
      </c>
      <c r="K7" s="585">
        <v>214.84442604476604</v>
      </c>
      <c r="L7" s="585">
        <v>91.197378571866949</v>
      </c>
      <c r="M7" s="403">
        <f t="shared" ref="M7:M13" si="1">+SUM(I7:L7)</f>
        <v>1406.2332880688682</v>
      </c>
      <c r="N7" s="399"/>
      <c r="O7" s="404">
        <f t="shared" ref="O7:O13" si="2">+G7/M7-1</f>
        <v>-8.9583108869879524E-3</v>
      </c>
      <c r="P7" s="267"/>
    </row>
    <row r="8" spans="1:16" ht="18" customHeight="1" x14ac:dyDescent="0.2">
      <c r="A8" s="401" t="s">
        <v>243</v>
      </c>
      <c r="B8" s="361"/>
      <c r="C8" s="585">
        <v>149.65771934240681</v>
      </c>
      <c r="D8" s="585">
        <v>9.0700255412920026</v>
      </c>
      <c r="E8" s="585">
        <v>0.46338303020000005</v>
      </c>
      <c r="F8" s="585">
        <v>15.572731103301985</v>
      </c>
      <c r="G8" s="403">
        <f t="shared" si="0"/>
        <v>174.76385901720079</v>
      </c>
      <c r="H8" s="394"/>
      <c r="I8" s="585">
        <v>130.75076254514775</v>
      </c>
      <c r="J8" s="585">
        <v>8.2840595150378693</v>
      </c>
      <c r="K8" s="585">
        <v>0.47699753519999999</v>
      </c>
      <c r="L8" s="585">
        <v>15.488865492846067</v>
      </c>
      <c r="M8" s="403">
        <f t="shared" si="1"/>
        <v>155.00068508823171</v>
      </c>
      <c r="N8" s="399"/>
      <c r="O8" s="404">
        <f t="shared" si="2"/>
        <v>0.12750378437178655</v>
      </c>
      <c r="P8" s="267"/>
    </row>
    <row r="9" spans="1:16" ht="18" customHeight="1" x14ac:dyDescent="0.2">
      <c r="A9" s="551" t="s">
        <v>244</v>
      </c>
      <c r="B9" s="361"/>
      <c r="C9" s="584">
        <v>1163.075422334103</v>
      </c>
      <c r="D9" s="584">
        <v>82.580055897853001</v>
      </c>
      <c r="E9" s="584">
        <v>216.92495145289595</v>
      </c>
      <c r="F9" s="584">
        <v>105.81924242706494</v>
      </c>
      <c r="G9" s="553">
        <f t="shared" si="0"/>
        <v>1568.399672111917</v>
      </c>
      <c r="H9" s="394"/>
      <c r="I9" s="584">
        <v>1150.8728339454558</v>
      </c>
      <c r="J9" s="584">
        <v>88.353471566964856</v>
      </c>
      <c r="K9" s="584">
        <v>215.32142357996605</v>
      </c>
      <c r="L9" s="584">
        <v>106.68624406471301</v>
      </c>
      <c r="M9" s="553">
        <f t="shared" si="1"/>
        <v>1561.2339731570996</v>
      </c>
      <c r="N9" s="399"/>
      <c r="O9" s="554">
        <f t="shared" si="2"/>
        <v>4.589766222116598E-3</v>
      </c>
      <c r="P9" s="267"/>
    </row>
    <row r="10" spans="1:16" ht="18" customHeight="1" x14ac:dyDescent="0.2">
      <c r="A10" s="401" t="s">
        <v>147</v>
      </c>
      <c r="B10" s="405"/>
      <c r="C10" s="585">
        <v>147.66242881322268</v>
      </c>
      <c r="D10" s="585">
        <v>18.719553897572105</v>
      </c>
      <c r="E10" s="585">
        <v>14.364541596866362</v>
      </c>
      <c r="F10" s="585">
        <v>10.676737276284513</v>
      </c>
      <c r="G10" s="403">
        <f t="shared" si="0"/>
        <v>191.42326158394565</v>
      </c>
      <c r="H10" s="394"/>
      <c r="I10" s="585">
        <v>150.99896873628495</v>
      </c>
      <c r="J10" s="585">
        <v>19.41566973353903</v>
      </c>
      <c r="K10" s="585">
        <v>14.860925065374049</v>
      </c>
      <c r="L10" s="585">
        <v>12.670087666547911</v>
      </c>
      <c r="M10" s="403">
        <f t="shared" si="1"/>
        <v>197.94565120174596</v>
      </c>
      <c r="N10" s="399"/>
      <c r="O10" s="404">
        <f t="shared" si="2"/>
        <v>-3.2950406226165074E-2</v>
      </c>
      <c r="P10" s="267"/>
    </row>
    <row r="11" spans="1:16" ht="18" customHeight="1" x14ac:dyDescent="0.2">
      <c r="A11" s="401" t="s">
        <v>221</v>
      </c>
      <c r="B11" s="405"/>
      <c r="C11" s="585">
        <v>513.38629235000906</v>
      </c>
      <c r="D11" s="585">
        <v>35.741614039999796</v>
      </c>
      <c r="E11" s="585">
        <v>5.7478077639999903</v>
      </c>
      <c r="F11" s="585">
        <v>36.032407879997763</v>
      </c>
      <c r="G11" s="403">
        <f t="shared" si="0"/>
        <v>590.90812203400662</v>
      </c>
      <c r="H11" s="394"/>
      <c r="I11" s="585">
        <v>481.6713198200103</v>
      </c>
      <c r="J11" s="585">
        <v>31.648600189999758</v>
      </c>
      <c r="K11" s="585">
        <v>5.2442693049999898</v>
      </c>
      <c r="L11" s="585">
        <v>31.922670629999438</v>
      </c>
      <c r="M11" s="403">
        <f t="shared" si="1"/>
        <v>550.48685994500943</v>
      </c>
      <c r="N11" s="399"/>
      <c r="O11" s="404">
        <f t="shared" si="2"/>
        <v>7.3428205158312165E-2</v>
      </c>
      <c r="P11" s="267"/>
    </row>
    <row r="12" spans="1:16" ht="18" customHeight="1" x14ac:dyDescent="0.2">
      <c r="A12" s="401" t="s">
        <v>215</v>
      </c>
      <c r="B12" s="405"/>
      <c r="C12" s="585">
        <v>79.595575694491444</v>
      </c>
      <c r="D12" s="585">
        <v>10.116731285576545</v>
      </c>
      <c r="E12" s="585">
        <v>2.8411339086000051</v>
      </c>
      <c r="F12" s="585">
        <v>6.7440258286601038</v>
      </c>
      <c r="G12" s="403">
        <f t="shared" si="0"/>
        <v>99.297466717328092</v>
      </c>
      <c r="H12" s="394"/>
      <c r="I12" s="585">
        <v>105.86733695478793</v>
      </c>
      <c r="J12" s="585">
        <v>12.7866247971006</v>
      </c>
      <c r="K12" s="585">
        <v>3.3768478370400072</v>
      </c>
      <c r="L12" s="585">
        <v>9.0277968661332544</v>
      </c>
      <c r="M12" s="403">
        <f t="shared" si="1"/>
        <v>131.05860645506178</v>
      </c>
      <c r="N12" s="399"/>
      <c r="O12" s="404">
        <f t="shared" si="2"/>
        <v>-0.24234302955620202</v>
      </c>
      <c r="P12" s="267"/>
    </row>
    <row r="13" spans="1:16" ht="18" customHeight="1" x14ac:dyDescent="0.2">
      <c r="A13" s="401" t="s">
        <v>219</v>
      </c>
      <c r="B13" s="405"/>
      <c r="C13" s="585">
        <v>26.700182543895863</v>
      </c>
      <c r="D13" s="585">
        <v>2.3258864068295106</v>
      </c>
      <c r="E13" s="585" t="s">
        <v>108</v>
      </c>
      <c r="F13" s="585">
        <v>0.22798360124035344</v>
      </c>
      <c r="G13" s="403">
        <f t="shared" si="0"/>
        <v>29.254052551965728</v>
      </c>
      <c r="H13" s="394"/>
      <c r="I13" s="585">
        <v>8.7261957343671757</v>
      </c>
      <c r="J13" s="585">
        <v>0.60465445372851478</v>
      </c>
      <c r="K13" s="585" t="s">
        <v>108</v>
      </c>
      <c r="L13" s="585">
        <v>4.4319659641337002E-2</v>
      </c>
      <c r="M13" s="403">
        <f t="shared" si="1"/>
        <v>9.3751698477370269</v>
      </c>
      <c r="N13" s="399"/>
      <c r="O13" s="404">
        <f t="shared" si="2"/>
        <v>2.1203757400754775</v>
      </c>
      <c r="P13" s="267"/>
    </row>
    <row r="14" spans="1:16" ht="18" customHeight="1" x14ac:dyDescent="0.2">
      <c r="A14" s="551" t="s">
        <v>11</v>
      </c>
      <c r="B14" s="361"/>
      <c r="C14" s="584">
        <v>767.34447940161897</v>
      </c>
      <c r="D14" s="584">
        <v>66.903785629977961</v>
      </c>
      <c r="E14" s="584">
        <v>22.953483269466361</v>
      </c>
      <c r="F14" s="584">
        <v>53.681154586182735</v>
      </c>
      <c r="G14" s="553">
        <f t="shared" si="0"/>
        <v>910.88290288724602</v>
      </c>
      <c r="H14" s="394"/>
      <c r="I14" s="584">
        <v>747.26382124545023</v>
      </c>
      <c r="J14" s="584">
        <v>64.455549174367903</v>
      </c>
      <c r="K14" s="584">
        <v>23.482042207414047</v>
      </c>
      <c r="L14" s="584">
        <v>53.664874822321941</v>
      </c>
      <c r="M14" s="553">
        <f>+SUM(I14:L14)</f>
        <v>888.86628744955408</v>
      </c>
      <c r="N14" s="399"/>
      <c r="O14" s="554">
        <f>+G14/M14-1</f>
        <v>2.4769322167527363E-2</v>
      </c>
      <c r="P14" s="267"/>
    </row>
    <row r="15" spans="1:16" ht="18" customHeight="1" thickBot="1" x14ac:dyDescent="0.25">
      <c r="A15" s="406" t="s">
        <v>57</v>
      </c>
      <c r="B15" s="406"/>
      <c r="C15" s="583">
        <f>+C9+C14</f>
        <v>1930.4199017357219</v>
      </c>
      <c r="D15" s="583">
        <f>+D9+D14</f>
        <v>149.48384152783098</v>
      </c>
      <c r="E15" s="583">
        <f>+E9+E14</f>
        <v>239.87843472236233</v>
      </c>
      <c r="F15" s="583">
        <f>+F9+F14</f>
        <v>159.50039701324766</v>
      </c>
      <c r="G15" s="583">
        <f t="shared" si="0"/>
        <v>2479.2825749991625</v>
      </c>
      <c r="H15" s="394"/>
      <c r="I15" s="583">
        <f>+I9+I14</f>
        <v>1898.1366551909059</v>
      </c>
      <c r="J15" s="583">
        <f>+J9+J14</f>
        <v>152.80902074133274</v>
      </c>
      <c r="K15" s="583">
        <f>+K9+K14</f>
        <v>238.80346578738011</v>
      </c>
      <c r="L15" s="583">
        <f>+L9+L14</f>
        <v>160.35111888703494</v>
      </c>
      <c r="M15" s="583">
        <f>+SUM(I15:L15)</f>
        <v>2450.1002606066536</v>
      </c>
      <c r="N15" s="399"/>
      <c r="O15" s="408">
        <f>+G15/M15-1</f>
        <v>1.1910661315257087E-2</v>
      </c>
      <c r="P15" s="267"/>
    </row>
    <row r="16" spans="1:16" ht="9.9499999999999993" customHeight="1" x14ac:dyDescent="0.2">
      <c r="A16" s="269"/>
      <c r="B16" s="269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67"/>
    </row>
    <row r="17" spans="1:16" ht="15" customHeight="1" x14ac:dyDescent="0.25">
      <c r="A17" s="599" t="s">
        <v>239</v>
      </c>
      <c r="B17" s="269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67"/>
    </row>
    <row r="18" spans="1:16" ht="15" customHeight="1" x14ac:dyDescent="0.25">
      <c r="A18" s="599" t="s">
        <v>240</v>
      </c>
      <c r="B18" s="269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67"/>
    </row>
    <row r="19" spans="1:16" ht="17.25" customHeight="1" x14ac:dyDescent="0.2"/>
    <row r="20" spans="1:16" ht="23.25" customHeight="1" thickBot="1" x14ac:dyDescent="0.25">
      <c r="A20" s="392" t="s">
        <v>112</v>
      </c>
      <c r="B20" s="273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</row>
    <row r="21" spans="1:16" ht="18" customHeight="1" x14ac:dyDescent="0.2">
      <c r="A21" s="393"/>
      <c r="B21" s="394"/>
      <c r="C21" s="624" t="str">
        <f>+C5</f>
        <v>YTD 2019</v>
      </c>
      <c r="D21" s="624"/>
      <c r="E21" s="624"/>
      <c r="F21" s="624"/>
      <c r="G21" s="624"/>
      <c r="H21" s="409"/>
      <c r="I21" s="624" t="s">
        <v>186</v>
      </c>
      <c r="J21" s="624"/>
      <c r="K21" s="624"/>
      <c r="L21" s="624"/>
      <c r="M21" s="624"/>
      <c r="N21" s="410"/>
      <c r="O21" s="396" t="str">
        <f>+O5</f>
        <v>YoY</v>
      </c>
    </row>
    <row r="22" spans="1:16" ht="18" customHeight="1" x14ac:dyDescent="0.2">
      <c r="A22" s="397"/>
      <c r="B22" s="361"/>
      <c r="C22" s="398" t="s">
        <v>54</v>
      </c>
      <c r="D22" s="627" t="s">
        <v>113</v>
      </c>
      <c r="E22" s="627"/>
      <c r="F22" s="398" t="s">
        <v>55</v>
      </c>
      <c r="G22" s="398" t="s">
        <v>56</v>
      </c>
      <c r="H22" s="211"/>
      <c r="I22" s="398" t="s">
        <v>54</v>
      </c>
      <c r="J22" s="627" t="s">
        <v>114</v>
      </c>
      <c r="K22" s="627"/>
      <c r="L22" s="398" t="s">
        <v>55</v>
      </c>
      <c r="M22" s="398" t="s">
        <v>56</v>
      </c>
      <c r="N22" s="411"/>
      <c r="O22" s="586" t="s">
        <v>70</v>
      </c>
      <c r="P22" s="267"/>
    </row>
    <row r="23" spans="1:16" ht="18" customHeight="1" x14ac:dyDescent="0.2">
      <c r="A23" s="401" t="str">
        <f t="shared" ref="A23:A31" si="3">+A7</f>
        <v>Mexico</v>
      </c>
      <c r="B23" s="361"/>
      <c r="C23" s="585">
        <v>6001.1036488061382</v>
      </c>
      <c r="D23" s="626">
        <v>544.44050738073997</v>
      </c>
      <c r="E23" s="626"/>
      <c r="F23" s="587">
        <v>698.26496626413189</v>
      </c>
      <c r="G23" s="403">
        <f t="shared" ref="G23:G30" si="4">+SUM(C23:F23)</f>
        <v>7243.8091224510099</v>
      </c>
      <c r="H23" s="211"/>
      <c r="I23" s="587">
        <v>6083.6611737642106</v>
      </c>
      <c r="J23" s="626">
        <v>586.72179911476303</v>
      </c>
      <c r="K23" s="626"/>
      <c r="L23" s="587">
        <v>733.74750642394315</v>
      </c>
      <c r="M23" s="403">
        <f t="shared" ref="M23:M30" si="5">+SUM(I23:L23)</f>
        <v>7404.1304793029167</v>
      </c>
      <c r="N23" s="585"/>
      <c r="O23" s="404">
        <f t="shared" ref="O23:O29" si="6">+G23/M23-1</f>
        <v>-2.1652962127026276E-2</v>
      </c>
      <c r="P23" s="267"/>
    </row>
    <row r="24" spans="1:16" s="272" customFormat="1" ht="18" customHeight="1" x14ac:dyDescent="0.2">
      <c r="A24" s="401" t="str">
        <f t="shared" si="3"/>
        <v>Central America</v>
      </c>
      <c r="B24" s="361"/>
      <c r="C24" s="585">
        <v>1201.3335486040646</v>
      </c>
      <c r="D24" s="626">
        <v>70.392734648378038</v>
      </c>
      <c r="E24" s="626"/>
      <c r="F24" s="587">
        <v>179.80574256624953</v>
      </c>
      <c r="G24" s="403">
        <f t="shared" si="4"/>
        <v>1451.5320258186923</v>
      </c>
      <c r="H24" s="412"/>
      <c r="I24" s="587">
        <v>1048.6440219975664</v>
      </c>
      <c r="J24" s="626">
        <v>60.534006002002002</v>
      </c>
      <c r="K24" s="626"/>
      <c r="L24" s="587">
        <v>186.71757465350302</v>
      </c>
      <c r="M24" s="403">
        <f t="shared" si="5"/>
        <v>1295.8956026530714</v>
      </c>
      <c r="N24" s="585"/>
      <c r="O24" s="404">
        <f t="shared" si="6"/>
        <v>0.12009950712618234</v>
      </c>
      <c r="P24" s="271"/>
    </row>
    <row r="25" spans="1:16" ht="18" customHeight="1" x14ac:dyDescent="0.2">
      <c r="A25" s="551" t="str">
        <f t="shared" si="3"/>
        <v>Mexico and Central America</v>
      </c>
      <c r="B25" s="361"/>
      <c r="C25" s="584">
        <v>7202.4371974102032</v>
      </c>
      <c r="D25" s="625">
        <v>614.83324202911797</v>
      </c>
      <c r="E25" s="625"/>
      <c r="F25" s="588">
        <v>878.07070883038136</v>
      </c>
      <c r="G25" s="553">
        <f t="shared" si="4"/>
        <v>8695.3411482697029</v>
      </c>
      <c r="H25" s="211"/>
      <c r="I25" s="588">
        <v>7132.3051957617772</v>
      </c>
      <c r="J25" s="625">
        <v>647.25580511676503</v>
      </c>
      <c r="K25" s="625"/>
      <c r="L25" s="588">
        <v>920.46508107744614</v>
      </c>
      <c r="M25" s="553">
        <f t="shared" si="5"/>
        <v>8700.026081955988</v>
      </c>
      <c r="N25" s="585"/>
      <c r="O25" s="554">
        <f t="shared" si="6"/>
        <v>-5.3849651048765157E-4</v>
      </c>
      <c r="P25" s="267"/>
    </row>
    <row r="26" spans="1:16" ht="18" customHeight="1" x14ac:dyDescent="0.2">
      <c r="A26" s="401" t="str">
        <f t="shared" si="3"/>
        <v>Colombia</v>
      </c>
      <c r="B26" s="405"/>
      <c r="C26" s="587">
        <v>1071.8733282153869</v>
      </c>
      <c r="D26" s="626">
        <v>249.841651838979</v>
      </c>
      <c r="E26" s="626"/>
      <c r="F26" s="587">
        <v>116.91631658154698</v>
      </c>
      <c r="G26" s="403">
        <f t="shared" si="4"/>
        <v>1438.6312966359128</v>
      </c>
      <c r="H26" s="211"/>
      <c r="I26" s="587">
        <v>1107.2389964135991</v>
      </c>
      <c r="J26" s="626">
        <v>262.93632373181839</v>
      </c>
      <c r="K26" s="626"/>
      <c r="L26" s="587">
        <v>137.10318733093641</v>
      </c>
      <c r="M26" s="403">
        <f t="shared" si="5"/>
        <v>1507.278507476354</v>
      </c>
      <c r="N26" s="585"/>
      <c r="O26" s="404">
        <f t="shared" si="6"/>
        <v>-4.5543813236863295E-2</v>
      </c>
      <c r="P26" s="267"/>
    </row>
    <row r="27" spans="1:16" ht="18" customHeight="1" x14ac:dyDescent="0.2">
      <c r="A27" s="401" t="str">
        <f t="shared" si="3"/>
        <v>Brazil</v>
      </c>
      <c r="B27" s="405"/>
      <c r="C27" s="587">
        <v>3342.7784459720001</v>
      </c>
      <c r="D27" s="626">
        <v>316.96641063400011</v>
      </c>
      <c r="E27" s="626"/>
      <c r="F27" s="587">
        <v>374.07211786499977</v>
      </c>
      <c r="G27" s="403">
        <f t="shared" si="4"/>
        <v>4033.8169744709999</v>
      </c>
      <c r="H27" s="211"/>
      <c r="I27" s="587">
        <v>2979.5193480489943</v>
      </c>
      <c r="J27" s="626">
        <v>280.10423879199999</v>
      </c>
      <c r="K27" s="626"/>
      <c r="L27" s="587">
        <v>337.95900920000008</v>
      </c>
      <c r="M27" s="403">
        <f t="shared" si="5"/>
        <v>3597.5825960409948</v>
      </c>
      <c r="N27" s="585"/>
      <c r="O27" s="404">
        <f t="shared" si="6"/>
        <v>0.12125764086975099</v>
      </c>
      <c r="P27" s="267"/>
    </row>
    <row r="28" spans="1:16" ht="18" customHeight="1" x14ac:dyDescent="0.2">
      <c r="A28" s="401" t="str">
        <f t="shared" si="3"/>
        <v>Argentina</v>
      </c>
      <c r="B28" s="405"/>
      <c r="C28" s="587">
        <v>457.62364405999995</v>
      </c>
      <c r="D28" s="626">
        <v>63.250298999999998</v>
      </c>
      <c r="E28" s="626"/>
      <c r="F28" s="587">
        <v>49.482578000000004</v>
      </c>
      <c r="G28" s="403">
        <f t="shared" si="4"/>
        <v>570.35652105999998</v>
      </c>
      <c r="H28" s="211"/>
      <c r="I28" s="587">
        <v>554.49638500000015</v>
      </c>
      <c r="J28" s="626">
        <v>69.897570000000002</v>
      </c>
      <c r="K28" s="626"/>
      <c r="L28" s="587">
        <v>62.07624899999999</v>
      </c>
      <c r="M28" s="403">
        <f t="shared" si="5"/>
        <v>686.47020400000008</v>
      </c>
      <c r="N28" s="585"/>
      <c r="O28" s="404">
        <f t="shared" si="6"/>
        <v>-0.16914599098899874</v>
      </c>
      <c r="P28" s="267"/>
    </row>
    <row r="29" spans="1:16" ht="18" customHeight="1" x14ac:dyDescent="0.2">
      <c r="A29" s="401" t="str">
        <f t="shared" si="3"/>
        <v>Uruguay</v>
      </c>
      <c r="B29" s="405"/>
      <c r="C29" s="587">
        <v>137.1315641779629</v>
      </c>
      <c r="D29" s="626">
        <v>10.261263851438134</v>
      </c>
      <c r="E29" s="626"/>
      <c r="F29" s="587">
        <v>2.4501894805989228</v>
      </c>
      <c r="G29" s="403">
        <f t="shared" si="4"/>
        <v>149.84301750999998</v>
      </c>
      <c r="H29" s="211"/>
      <c r="I29" s="587">
        <v>44.334579264343667</v>
      </c>
      <c r="J29" s="626">
        <v>2.7224641921027239</v>
      </c>
      <c r="K29" s="626"/>
      <c r="L29" s="587">
        <v>0.55685606539030541</v>
      </c>
      <c r="M29" s="403">
        <f t="shared" si="5"/>
        <v>47.6138995218367</v>
      </c>
      <c r="N29" s="585"/>
      <c r="O29" s="404">
        <f t="shared" si="6"/>
        <v>2.1470435947234048</v>
      </c>
      <c r="P29" s="267"/>
    </row>
    <row r="30" spans="1:16" ht="18" customHeight="1" x14ac:dyDescent="0.2">
      <c r="A30" s="551" t="str">
        <f t="shared" si="3"/>
        <v>South America</v>
      </c>
      <c r="B30" s="361"/>
      <c r="C30" s="584">
        <v>5009.4069824253493</v>
      </c>
      <c r="D30" s="625">
        <v>640.3196253244173</v>
      </c>
      <c r="E30" s="625"/>
      <c r="F30" s="588">
        <v>542.92120192714572</v>
      </c>
      <c r="G30" s="553">
        <f t="shared" si="4"/>
        <v>6192.6478096769115</v>
      </c>
      <c r="H30" s="210"/>
      <c r="I30" s="588">
        <v>4685.5893087269369</v>
      </c>
      <c r="J30" s="625">
        <v>615.66059671592109</v>
      </c>
      <c r="K30" s="625"/>
      <c r="L30" s="588">
        <v>537.69530159632677</v>
      </c>
      <c r="M30" s="553">
        <f t="shared" si="5"/>
        <v>5838.9452070391853</v>
      </c>
      <c r="N30" s="585"/>
      <c r="O30" s="554">
        <f>+G30/M30-1</f>
        <v>6.0576455180863409E-2</v>
      </c>
      <c r="P30" s="267"/>
    </row>
    <row r="31" spans="1:16" ht="18" customHeight="1" thickBot="1" x14ac:dyDescent="0.25">
      <c r="A31" s="406" t="str">
        <f t="shared" si="3"/>
        <v>TOTAL</v>
      </c>
      <c r="B31" s="406"/>
      <c r="C31" s="583">
        <f>+C30+C25</f>
        <v>12211.844179835552</v>
      </c>
      <c r="D31" s="623">
        <f>+D25+D30</f>
        <v>1255.1528673535354</v>
      </c>
      <c r="E31" s="623"/>
      <c r="F31" s="589">
        <f>+F30+F25</f>
        <v>1420.991910757527</v>
      </c>
      <c r="G31" s="583">
        <f>+G30+G25</f>
        <v>14887.988957946614</v>
      </c>
      <c r="H31" s="210"/>
      <c r="I31" s="589">
        <f>+I30+I25</f>
        <v>11817.894504488715</v>
      </c>
      <c r="J31" s="623">
        <f>+J25+J30</f>
        <v>1262.916401832686</v>
      </c>
      <c r="K31" s="623"/>
      <c r="L31" s="589">
        <f>+L30+L25</f>
        <v>1458.1603826737728</v>
      </c>
      <c r="M31" s="589">
        <f>+M30+M25</f>
        <v>14538.971288995173</v>
      </c>
      <c r="N31" s="583"/>
      <c r="O31" s="408">
        <f>+G31/M31-1</f>
        <v>2.4005664638434121E-2</v>
      </c>
      <c r="P31" s="267"/>
    </row>
    <row r="32" spans="1:16" ht="11.1" customHeight="1" x14ac:dyDescent="0.2">
      <c r="K32" s="628"/>
      <c r="L32" s="628"/>
    </row>
    <row r="33" spans="1:15" ht="24.95" customHeight="1" thickBot="1" x14ac:dyDescent="0.25">
      <c r="A33" s="273" t="s">
        <v>60</v>
      </c>
      <c r="B33" s="273"/>
      <c r="C33" s="273"/>
      <c r="D33" s="273"/>
      <c r="E33" s="273"/>
      <c r="F33" s="274"/>
      <c r="G33" s="274"/>
      <c r="H33" s="274"/>
      <c r="I33" s="274"/>
      <c r="J33" s="274"/>
      <c r="K33" s="274"/>
      <c r="L33" s="274"/>
      <c r="M33" s="274"/>
      <c r="N33" s="274"/>
      <c r="O33" s="274"/>
    </row>
    <row r="34" spans="1:15" ht="18" customHeight="1" x14ac:dyDescent="0.25">
      <c r="A34" s="416" t="s">
        <v>61</v>
      </c>
      <c r="C34" s="424" t="s">
        <v>179</v>
      </c>
      <c r="D34" s="426" t="s">
        <v>186</v>
      </c>
      <c r="E34" s="424" t="s">
        <v>70</v>
      </c>
    </row>
    <row r="35" spans="1:15" ht="18" customHeight="1" x14ac:dyDescent="0.2">
      <c r="A35" s="415" t="s">
        <v>220</v>
      </c>
      <c r="B35" s="275"/>
      <c r="C35" s="413">
        <v>68750.449196850008</v>
      </c>
      <c r="D35" s="413">
        <v>63430.398390539995</v>
      </c>
      <c r="E35" s="425">
        <f t="shared" ref="E35:E41" si="7">+C35/D35-1</f>
        <v>8.3872259063462629E-2</v>
      </c>
    </row>
    <row r="36" spans="1:15" ht="18" customHeight="1" x14ac:dyDescent="0.2">
      <c r="A36" s="415" t="s">
        <v>243</v>
      </c>
      <c r="B36" s="275"/>
      <c r="C36" s="413">
        <v>13245.769610842928</v>
      </c>
      <c r="D36" s="413">
        <v>11307.685057794079</v>
      </c>
      <c r="E36" s="425">
        <f t="shared" si="7"/>
        <v>0.17139534247224031</v>
      </c>
    </row>
    <row r="37" spans="1:15" ht="18" customHeight="1" x14ac:dyDescent="0.2">
      <c r="A37" s="555" t="s">
        <v>244</v>
      </c>
      <c r="B37" s="275"/>
      <c r="C37" s="556">
        <f>+SUM(C35:C36)</f>
        <v>81996.218807692931</v>
      </c>
      <c r="D37" s="556">
        <f>+SUM(D35:D36)</f>
        <v>74738.083448334073</v>
      </c>
      <c r="E37" s="557">
        <f t="shared" si="7"/>
        <v>9.7114282631777016E-2</v>
      </c>
    </row>
    <row r="38" spans="1:15" ht="18" customHeight="1" x14ac:dyDescent="0.2">
      <c r="A38" s="415" t="s">
        <v>147</v>
      </c>
      <c r="B38" s="275"/>
      <c r="C38" s="413">
        <v>9887.7737076622579</v>
      </c>
      <c r="D38" s="413">
        <v>10789.673758822251</v>
      </c>
      <c r="E38" s="425">
        <f t="shared" si="7"/>
        <v>-8.3589186412846739E-2</v>
      </c>
    </row>
    <row r="39" spans="1:15" ht="18" customHeight="1" x14ac:dyDescent="0.2">
      <c r="A39" s="415" t="s">
        <v>140</v>
      </c>
      <c r="B39" s="275"/>
      <c r="C39" s="413">
        <v>43585.915521910516</v>
      </c>
      <c r="D39" s="413">
        <v>39089.796845385012</v>
      </c>
      <c r="E39" s="425">
        <f t="shared" si="7"/>
        <v>0.11502026204713633</v>
      </c>
    </row>
    <row r="40" spans="1:15" ht="18" customHeight="1" x14ac:dyDescent="0.2">
      <c r="A40" s="415" t="s">
        <v>215</v>
      </c>
      <c r="B40" s="275"/>
      <c r="C40" s="413">
        <v>4618.9890194760737</v>
      </c>
      <c r="D40" s="413">
        <v>5171.7987033119907</v>
      </c>
      <c r="E40" s="425">
        <f t="shared" si="7"/>
        <v>-0.10688924986231596</v>
      </c>
    </row>
    <row r="41" spans="1:15" ht="18" customHeight="1" x14ac:dyDescent="0.2">
      <c r="A41" s="415" t="s">
        <v>219</v>
      </c>
      <c r="B41" s="275"/>
      <c r="C41" s="413">
        <v>2414.8157401989088</v>
      </c>
      <c r="D41" s="413">
        <v>787.67038021872304</v>
      </c>
      <c r="E41" s="425">
        <f t="shared" si="7"/>
        <v>2.0657693888760353</v>
      </c>
    </row>
    <row r="42" spans="1:15" ht="18" customHeight="1" x14ac:dyDescent="0.2">
      <c r="A42" s="555" t="s">
        <v>11</v>
      </c>
      <c r="B42" s="275"/>
      <c r="C42" s="556">
        <f>+SUM(C38:C41)</f>
        <v>60507.493989247756</v>
      </c>
      <c r="D42" s="556">
        <f>+SUM(D38:D41)</f>
        <v>55838.939687737984</v>
      </c>
      <c r="E42" s="557">
        <f>+C42/D42-1</f>
        <v>8.3607502714364124E-2</v>
      </c>
    </row>
    <row r="43" spans="1:15" ht="18" customHeight="1" thickBot="1" x14ac:dyDescent="0.25">
      <c r="A43" s="406" t="str">
        <f>A31</f>
        <v>TOTAL</v>
      </c>
      <c r="B43" s="268"/>
      <c r="C43" s="414">
        <f>+C37+C42</f>
        <v>142503.7127969407</v>
      </c>
      <c r="D43" s="414">
        <f>+D37+D42</f>
        <v>130577.02313607206</v>
      </c>
      <c r="E43" s="408">
        <f>+C43/D43-1</f>
        <v>9.1338348619266929E-2</v>
      </c>
      <c r="G43" s="270"/>
    </row>
    <row r="44" spans="1:15" ht="9.9499999999999993" customHeight="1" x14ac:dyDescent="0.2">
      <c r="C44" s="394"/>
      <c r="D44" s="394"/>
      <c r="E44" s="394"/>
      <c r="F44" s="394"/>
    </row>
    <row r="45" spans="1:15" ht="15" customHeight="1" x14ac:dyDescent="0.25">
      <c r="A45" s="599" t="s">
        <v>237</v>
      </c>
      <c r="C45" s="394"/>
      <c r="D45" s="394"/>
      <c r="E45" s="394"/>
      <c r="F45" s="394"/>
    </row>
    <row r="46" spans="1:15" ht="15" customHeight="1" x14ac:dyDescent="0.25">
      <c r="A46" s="599" t="s">
        <v>238</v>
      </c>
    </row>
    <row r="47" spans="1:15" ht="11.1" customHeight="1" x14ac:dyDescent="0.2">
      <c r="A47" s="417"/>
    </row>
  </sheetData>
  <mergeCells count="28">
    <mergeCell ref="C21:G21"/>
    <mergeCell ref="I21:M21"/>
    <mergeCell ref="A1:O1"/>
    <mergeCell ref="A2:O2"/>
    <mergeCell ref="A4:O4"/>
    <mergeCell ref="C5:G5"/>
    <mergeCell ref="I5:M5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31:E31"/>
    <mergeCell ref="J31:K31"/>
    <mergeCell ref="K32:L32"/>
    <mergeCell ref="D28:E28"/>
    <mergeCell ref="J28:K28"/>
    <mergeCell ref="D29:E29"/>
    <mergeCell ref="J29:K29"/>
    <mergeCell ref="D30:E30"/>
    <mergeCell ref="J30:K30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0"/>
  <sheetViews>
    <sheetView showGridLines="0" zoomScaleNormal="100" workbookViewId="0">
      <selection activeCell="I14" sqref="I14"/>
    </sheetView>
  </sheetViews>
  <sheetFormatPr baseColWidth="10" defaultRowHeight="12.75" x14ac:dyDescent="0.2"/>
  <cols>
    <col min="1" max="1" width="11.42578125" style="461"/>
    <col min="2" max="2" width="12.7109375" style="461" customWidth="1"/>
    <col min="3" max="3" width="7.7109375" style="461" customWidth="1"/>
    <col min="4" max="4" width="23" style="461" bestFit="1" customWidth="1"/>
    <col min="5" max="5" width="12.7109375" style="461" bestFit="1" customWidth="1"/>
    <col min="6" max="6" width="10.42578125" style="461" customWidth="1"/>
    <col min="7" max="7" width="14.140625" style="461" customWidth="1"/>
    <col min="8" max="8" width="3.42578125" style="461" customWidth="1"/>
    <col min="9" max="9" width="19.28515625" style="461" customWidth="1"/>
    <col min="10" max="10" width="7.7109375" style="461" bestFit="1" customWidth="1"/>
    <col min="11" max="11" width="23" style="461" bestFit="1" customWidth="1"/>
    <col min="12" max="12" width="13.7109375" style="461" customWidth="1"/>
    <col min="13" max="13" width="10.42578125" style="461" customWidth="1"/>
    <col min="14" max="14" width="13.7109375" style="461" customWidth="1"/>
    <col min="15" max="16384" width="11.42578125" style="461"/>
  </cols>
  <sheetData>
    <row r="3" spans="2:14" x14ac:dyDescent="0.2">
      <c r="B3" s="630" t="s">
        <v>153</v>
      </c>
      <c r="C3" s="630"/>
      <c r="D3" s="630"/>
      <c r="E3" s="630"/>
      <c r="F3" s="630"/>
      <c r="G3" s="630"/>
      <c r="I3" s="630" t="s">
        <v>154</v>
      </c>
      <c r="J3" s="630"/>
      <c r="K3" s="630"/>
      <c r="L3" s="630"/>
      <c r="M3" s="630"/>
      <c r="N3" s="630"/>
    </row>
    <row r="4" spans="2:14" s="463" customFormat="1" ht="6" customHeight="1" x14ac:dyDescent="0.2">
      <c r="B4" s="462"/>
      <c r="C4" s="462"/>
      <c r="D4" s="462"/>
      <c r="E4" s="462"/>
      <c r="F4" s="462"/>
      <c r="G4" s="462"/>
      <c r="I4" s="462"/>
      <c r="J4" s="462"/>
      <c r="K4" s="462"/>
      <c r="L4" s="462"/>
      <c r="M4" s="462"/>
      <c r="N4" s="462"/>
    </row>
    <row r="5" spans="2:14" ht="25.5" x14ac:dyDescent="0.2">
      <c r="B5" s="464" t="s">
        <v>155</v>
      </c>
      <c r="C5" s="464" t="s">
        <v>156</v>
      </c>
      <c r="D5" s="464" t="s">
        <v>157</v>
      </c>
      <c r="E5" s="464" t="s">
        <v>158</v>
      </c>
      <c r="F5" s="464" t="s">
        <v>159</v>
      </c>
      <c r="G5" s="464" t="s">
        <v>160</v>
      </c>
      <c r="I5" s="464" t="s">
        <v>155</v>
      </c>
      <c r="J5" s="464" t="s">
        <v>156</v>
      </c>
      <c r="K5" s="464" t="s">
        <v>157</v>
      </c>
      <c r="L5" s="464" t="s">
        <v>158</v>
      </c>
      <c r="M5" s="464" t="s">
        <v>159</v>
      </c>
      <c r="N5" s="464" t="s">
        <v>160</v>
      </c>
    </row>
    <row r="6" spans="2:14" ht="60" x14ac:dyDescent="0.2">
      <c r="B6" s="465" t="s">
        <v>161</v>
      </c>
      <c r="C6" s="465" t="s">
        <v>162</v>
      </c>
      <c r="D6" s="466" t="s">
        <v>163</v>
      </c>
      <c r="E6" s="467">
        <v>992078519</v>
      </c>
      <c r="F6" s="468">
        <v>0.47222999999999998</v>
      </c>
      <c r="G6" s="468">
        <v>0.62963999999999998</v>
      </c>
      <c r="H6" s="469"/>
      <c r="I6" s="465" t="s">
        <v>161</v>
      </c>
      <c r="J6" s="465" t="s">
        <v>162</v>
      </c>
      <c r="K6" s="466" t="s">
        <v>163</v>
      </c>
      <c r="L6" s="467">
        <v>7936628152</v>
      </c>
      <c r="M6" s="468">
        <v>0.47222999999999998</v>
      </c>
      <c r="N6" s="468">
        <v>0.55967999999999996</v>
      </c>
    </row>
    <row r="7" spans="2:14" ht="45" x14ac:dyDescent="0.2">
      <c r="B7" s="470" t="s">
        <v>161</v>
      </c>
      <c r="C7" s="470" t="s">
        <v>164</v>
      </c>
      <c r="D7" s="471" t="s">
        <v>165</v>
      </c>
      <c r="E7" s="472">
        <v>583545678</v>
      </c>
      <c r="F7" s="473">
        <v>0.27777000000000002</v>
      </c>
      <c r="G7" s="473">
        <v>0.37036000000000002</v>
      </c>
      <c r="H7" s="469"/>
      <c r="I7" s="470" t="s">
        <v>161</v>
      </c>
      <c r="J7" s="470" t="s">
        <v>164</v>
      </c>
      <c r="K7" s="471" t="s">
        <v>166</v>
      </c>
      <c r="L7" s="472">
        <v>4668365424</v>
      </c>
      <c r="M7" s="473">
        <v>0.27777000000000002</v>
      </c>
      <c r="N7" s="473">
        <v>0.32921</v>
      </c>
    </row>
    <row r="8" spans="2:14" ht="45" x14ac:dyDescent="0.2">
      <c r="B8" s="465" t="s">
        <v>167</v>
      </c>
      <c r="C8" s="465" t="s">
        <v>168</v>
      </c>
      <c r="D8" s="466" t="s">
        <v>169</v>
      </c>
      <c r="E8" s="474">
        <v>525208065</v>
      </c>
      <c r="F8" s="475">
        <v>0.25</v>
      </c>
      <c r="G8" s="475">
        <v>0</v>
      </c>
      <c r="H8" s="469"/>
      <c r="I8" s="631" t="s">
        <v>170</v>
      </c>
      <c r="J8" s="465" t="s">
        <v>171</v>
      </c>
      <c r="K8" s="466" t="s">
        <v>172</v>
      </c>
      <c r="L8" s="474">
        <v>1575624195</v>
      </c>
      <c r="M8" s="476">
        <v>9.375E-2</v>
      </c>
      <c r="N8" s="476">
        <v>0.11111</v>
      </c>
    </row>
    <row r="9" spans="2:14" ht="47.25" customHeight="1" x14ac:dyDescent="0.2">
      <c r="B9" s="477"/>
      <c r="C9" s="477"/>
      <c r="D9" s="478"/>
      <c r="E9" s="477"/>
      <c r="F9" s="477"/>
      <c r="G9" s="477"/>
      <c r="H9" s="469"/>
      <c r="I9" s="632"/>
      <c r="J9" s="479" t="s">
        <v>168</v>
      </c>
      <c r="K9" s="478" t="s">
        <v>169</v>
      </c>
      <c r="L9" s="480">
        <v>2626040325</v>
      </c>
      <c r="M9" s="481">
        <v>0.15625</v>
      </c>
      <c r="N9" s="482">
        <v>0</v>
      </c>
    </row>
    <row r="10" spans="2:14" ht="18.75" customHeight="1" thickBot="1" x14ac:dyDescent="0.25">
      <c r="B10" s="483"/>
      <c r="C10" s="484" t="s">
        <v>56</v>
      </c>
      <c r="D10" s="485"/>
      <c r="E10" s="486">
        <v>2100832262</v>
      </c>
      <c r="F10" s="487">
        <v>1</v>
      </c>
      <c r="G10" s="487">
        <v>1</v>
      </c>
      <c r="H10" s="469"/>
      <c r="I10" s="483"/>
      <c r="J10" s="484" t="s">
        <v>56</v>
      </c>
      <c r="K10" s="485"/>
      <c r="L10" s="486">
        <f>+SUM(L6:L9)</f>
        <v>16806658096</v>
      </c>
      <c r="M10" s="487">
        <v>1</v>
      </c>
      <c r="N10" s="487">
        <v>1</v>
      </c>
    </row>
  </sheetData>
  <mergeCells count="3">
    <mergeCell ref="B3:G3"/>
    <mergeCell ref="I3:N3"/>
    <mergeCell ref="I8:I9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43"/>
  <sheetViews>
    <sheetView showGridLines="0" tabSelected="1" topLeftCell="A28" workbookViewId="0">
      <selection activeCell="K42" sqref="K42"/>
    </sheetView>
  </sheetViews>
  <sheetFormatPr baseColWidth="10" defaultRowHeight="12.75" x14ac:dyDescent="0.2"/>
  <cols>
    <col min="1" max="2" width="11.42578125" style="190"/>
    <col min="3" max="3" width="26.5703125" style="190" customWidth="1"/>
    <col min="4" max="7" width="11.42578125" style="190"/>
    <col min="8" max="8" width="4.28515625" style="190" customWidth="1"/>
    <col min="9" max="9" width="16.140625" style="190" customWidth="1"/>
    <col min="10" max="16384" width="11.42578125" style="190"/>
  </cols>
  <sheetData>
    <row r="3" spans="3:9" ht="12.75" hidden="1" customHeight="1" x14ac:dyDescent="0.2">
      <c r="C3" s="603" t="s">
        <v>50</v>
      </c>
      <c r="D3" s="603"/>
      <c r="E3" s="603"/>
      <c r="F3" s="603"/>
      <c r="G3" s="603"/>
      <c r="H3" s="603"/>
      <c r="I3" s="603"/>
    </row>
    <row r="4" spans="3:9" ht="24.95" customHeight="1" x14ac:dyDescent="0.2">
      <c r="C4" s="603" t="s">
        <v>224</v>
      </c>
      <c r="D4" s="603"/>
      <c r="E4" s="603"/>
      <c r="F4" s="603"/>
      <c r="G4" s="603"/>
      <c r="H4" s="603"/>
      <c r="I4" s="603"/>
    </row>
    <row r="5" spans="3:9" x14ac:dyDescent="0.2">
      <c r="C5" s="633"/>
      <c r="D5" s="634"/>
      <c r="E5" s="635"/>
      <c r="F5" s="635"/>
      <c r="G5" s="635"/>
      <c r="H5" s="635"/>
      <c r="I5" s="635"/>
    </row>
    <row r="6" spans="3:9" s="300" customFormat="1" ht="21" customHeight="1" x14ac:dyDescent="0.2">
      <c r="C6" s="148"/>
      <c r="D6" s="146"/>
      <c r="E6" s="606" t="s">
        <v>67</v>
      </c>
      <c r="F6" s="606"/>
      <c r="G6" s="606"/>
      <c r="H6" s="200"/>
      <c r="I6" s="597" t="s">
        <v>68</v>
      </c>
    </row>
    <row r="7" spans="3:9" x14ac:dyDescent="0.2">
      <c r="C7" s="201" t="s">
        <v>51</v>
      </c>
      <c r="D7" s="147"/>
      <c r="E7" s="202" t="s">
        <v>223</v>
      </c>
      <c r="F7" s="202" t="s">
        <v>225</v>
      </c>
      <c r="G7" s="203" t="s">
        <v>44</v>
      </c>
      <c r="H7" s="204"/>
      <c r="I7" s="203" t="s">
        <v>44</v>
      </c>
    </row>
    <row r="8" spans="3:9" ht="14.1" customHeight="1" x14ac:dyDescent="0.2">
      <c r="C8" s="332" t="s">
        <v>0</v>
      </c>
      <c r="D8" s="200"/>
      <c r="E8" s="333">
        <v>48698.552143166955</v>
      </c>
      <c r="F8" s="333">
        <v>44148.103167386806</v>
      </c>
      <c r="G8" s="442">
        <v>0.10307235530657333</v>
      </c>
      <c r="H8" s="437"/>
      <c r="I8" s="442">
        <v>0.11561462704754177</v>
      </c>
    </row>
    <row r="9" spans="3:9" ht="14.1" customHeight="1" x14ac:dyDescent="0.2">
      <c r="C9" s="205" t="s">
        <v>2</v>
      </c>
      <c r="D9" s="206"/>
      <c r="E9" s="207">
        <v>21666.794564466232</v>
      </c>
      <c r="F9" s="207">
        <v>20236.720809555991</v>
      </c>
      <c r="G9" s="438">
        <v>7.066726711152449E-2</v>
      </c>
      <c r="H9" s="439"/>
      <c r="I9" s="438">
        <v>7.6478936609886139E-2</v>
      </c>
    </row>
    <row r="10" spans="3:9" ht="14.1" customHeight="1" x14ac:dyDescent="0.2">
      <c r="C10" s="332" t="s">
        <v>52</v>
      </c>
      <c r="D10" s="206"/>
      <c r="E10" s="333">
        <v>7012.6770866866218</v>
      </c>
      <c r="F10" s="333">
        <v>5777.4783201446817</v>
      </c>
      <c r="G10" s="442">
        <v>0.21379548275154892</v>
      </c>
      <c r="H10" s="439"/>
      <c r="I10" s="442">
        <v>0.22775238248039087</v>
      </c>
    </row>
    <row r="11" spans="3:9" ht="15.75" customHeight="1" thickBot="1" x14ac:dyDescent="0.25">
      <c r="C11" s="301" t="s">
        <v>69</v>
      </c>
      <c r="D11" s="208"/>
      <c r="E11" s="209">
        <v>10069.217849966226</v>
      </c>
      <c r="F11" s="209">
        <v>8491.611646311303</v>
      </c>
      <c r="G11" s="440">
        <v>0.18578407366759686</v>
      </c>
      <c r="H11" s="441"/>
      <c r="I11" s="440">
        <v>0.21230596586809147</v>
      </c>
    </row>
    <row r="14" spans="3:9" ht="12.75" hidden="1" customHeight="1" x14ac:dyDescent="0.2">
      <c r="C14" s="603" t="s">
        <v>50</v>
      </c>
      <c r="D14" s="603"/>
      <c r="E14" s="603"/>
      <c r="F14" s="603"/>
      <c r="G14" s="603"/>
      <c r="H14" s="603"/>
      <c r="I14" s="603"/>
    </row>
    <row r="15" spans="3:9" ht="24.95" customHeight="1" x14ac:dyDescent="0.2">
      <c r="C15" s="603" t="s">
        <v>226</v>
      </c>
      <c r="D15" s="603"/>
      <c r="E15" s="603"/>
      <c r="F15" s="603"/>
      <c r="G15" s="603"/>
      <c r="H15" s="603"/>
      <c r="I15" s="603"/>
    </row>
    <row r="16" spans="3:9" x14ac:dyDescent="0.2">
      <c r="C16" s="633"/>
      <c r="D16" s="634"/>
      <c r="E16" s="635"/>
      <c r="F16" s="635"/>
      <c r="G16" s="635"/>
      <c r="H16" s="635"/>
      <c r="I16" s="635"/>
    </row>
    <row r="17" spans="3:9" s="300" customFormat="1" ht="21" customHeight="1" x14ac:dyDescent="0.2">
      <c r="C17" s="148"/>
      <c r="D17" s="146"/>
      <c r="E17" s="606" t="s">
        <v>67</v>
      </c>
      <c r="F17" s="606"/>
      <c r="G17" s="606"/>
      <c r="H17" s="200"/>
      <c r="I17" s="597" t="s">
        <v>68</v>
      </c>
    </row>
    <row r="18" spans="3:9" x14ac:dyDescent="0.2">
      <c r="C18" s="201" t="s">
        <v>51</v>
      </c>
      <c r="D18" s="147"/>
      <c r="E18" s="202" t="s">
        <v>179</v>
      </c>
      <c r="F18" s="202" t="s">
        <v>180</v>
      </c>
      <c r="G18" s="203" t="s">
        <v>44</v>
      </c>
      <c r="H18" s="204"/>
      <c r="I18" s="203" t="s">
        <v>44</v>
      </c>
    </row>
    <row r="19" spans="3:9" ht="14.1" customHeight="1" x14ac:dyDescent="0.2">
      <c r="C19" s="332" t="s">
        <v>0</v>
      </c>
      <c r="D19" s="200"/>
      <c r="E19" s="333">
        <v>142503.71279694067</v>
      </c>
      <c r="F19" s="333">
        <v>130577.02313607027</v>
      </c>
      <c r="G19" s="442">
        <v>9.1338348619281584E-2</v>
      </c>
      <c r="H19" s="437"/>
      <c r="I19" s="442">
        <v>0.11031395307203051</v>
      </c>
    </row>
    <row r="20" spans="3:9" ht="14.1" customHeight="1" x14ac:dyDescent="0.2">
      <c r="C20" s="205" t="s">
        <v>2</v>
      </c>
      <c r="D20" s="206"/>
      <c r="E20" s="207">
        <v>64473.322635022814</v>
      </c>
      <c r="F20" s="207">
        <v>60150.43117106882</v>
      </c>
      <c r="G20" s="438">
        <v>7.1868004597666513E-2</v>
      </c>
      <c r="H20" s="439"/>
      <c r="I20" s="438">
        <v>8.8048039677167234E-2</v>
      </c>
    </row>
    <row r="21" spans="3:9" ht="14.1" customHeight="1" x14ac:dyDescent="0.2">
      <c r="C21" s="332" t="s">
        <v>52</v>
      </c>
      <c r="D21" s="206"/>
      <c r="E21" s="333">
        <v>19040.765267935552</v>
      </c>
      <c r="F21" s="333">
        <v>17103.475613200462</v>
      </c>
      <c r="G21" s="442">
        <v>0.11326877054391749</v>
      </c>
      <c r="H21" s="439"/>
      <c r="I21" s="442">
        <v>0.15618092644018677</v>
      </c>
    </row>
    <row r="22" spans="3:9" s="300" customFormat="1" ht="14.1" customHeight="1" thickBot="1" x14ac:dyDescent="0.25">
      <c r="C22" s="301" t="s">
        <v>69</v>
      </c>
      <c r="D22" s="208"/>
      <c r="E22" s="209">
        <v>27725.605329831567</v>
      </c>
      <c r="F22" s="209">
        <v>24909.341186981488</v>
      </c>
      <c r="G22" s="440">
        <v>0.11306056317225921</v>
      </c>
      <c r="H22" s="441"/>
      <c r="I22" s="440">
        <v>0.13999992486520396</v>
      </c>
    </row>
    <row r="25" spans="3:9" ht="12.75" hidden="1" customHeight="1" x14ac:dyDescent="0.2">
      <c r="C25" s="603" t="s">
        <v>50</v>
      </c>
      <c r="D25" s="603"/>
      <c r="E25" s="603"/>
      <c r="F25" s="603"/>
      <c r="G25" s="603"/>
      <c r="H25" s="603"/>
      <c r="I25" s="603"/>
    </row>
    <row r="26" spans="3:9" ht="24.95" customHeight="1" x14ac:dyDescent="0.2">
      <c r="C26" s="603" t="s">
        <v>66</v>
      </c>
      <c r="D26" s="603"/>
      <c r="E26" s="603"/>
      <c r="F26" s="603"/>
      <c r="G26" s="603"/>
      <c r="H26" s="603"/>
      <c r="I26" s="603"/>
    </row>
    <row r="27" spans="3:9" x14ac:dyDescent="0.2">
      <c r="C27" s="633"/>
      <c r="D27" s="634"/>
      <c r="E27" s="635"/>
      <c r="F27" s="635"/>
      <c r="G27" s="635"/>
      <c r="H27" s="635"/>
      <c r="I27" s="635"/>
    </row>
    <row r="28" spans="3:9" s="300" customFormat="1" ht="21" customHeight="1" x14ac:dyDescent="0.2">
      <c r="C28" s="148"/>
      <c r="D28" s="146"/>
      <c r="E28" s="606" t="s">
        <v>67</v>
      </c>
      <c r="F28" s="606"/>
      <c r="G28" s="606"/>
      <c r="H28" s="200"/>
      <c r="I28" s="597" t="s">
        <v>68</v>
      </c>
    </row>
    <row r="29" spans="3:9" x14ac:dyDescent="0.2">
      <c r="C29" s="201" t="s">
        <v>51</v>
      </c>
      <c r="D29" s="147"/>
      <c r="E29" s="202" t="s">
        <v>223</v>
      </c>
      <c r="F29" s="202" t="s">
        <v>225</v>
      </c>
      <c r="G29" s="203" t="s">
        <v>44</v>
      </c>
      <c r="H29" s="204"/>
      <c r="I29" s="203" t="s">
        <v>44</v>
      </c>
    </row>
    <row r="30" spans="3:9" ht="14.1" customHeight="1" x14ac:dyDescent="0.2">
      <c r="C30" s="332" t="s">
        <v>0</v>
      </c>
      <c r="D30" s="200"/>
      <c r="E30" s="333">
        <v>28165.535440645097</v>
      </c>
      <c r="F30" s="333">
        <v>26068.862007446132</v>
      </c>
      <c r="G30" s="442">
        <v>8.0428268506699041E-2</v>
      </c>
      <c r="H30" s="437"/>
      <c r="I30" s="442">
        <v>7.9216038649390308E-2</v>
      </c>
    </row>
    <row r="31" spans="3:9" ht="14.1" customHeight="1" x14ac:dyDescent="0.2">
      <c r="C31" s="205" t="s">
        <v>2</v>
      </c>
      <c r="D31" s="206"/>
      <c r="E31" s="207">
        <v>13387.935044404596</v>
      </c>
      <c r="F31" s="207">
        <v>12565.515939629626</v>
      </c>
      <c r="G31" s="438">
        <v>6.5450484383310581E-2</v>
      </c>
      <c r="H31" s="439"/>
      <c r="I31" s="438">
        <v>6.417818106915929E-2</v>
      </c>
    </row>
    <row r="32" spans="3:9" ht="14.1" customHeight="1" x14ac:dyDescent="0.2">
      <c r="C32" s="332" t="s">
        <v>52</v>
      </c>
      <c r="D32" s="206"/>
      <c r="E32" s="333">
        <v>4094.9211577651472</v>
      </c>
      <c r="F32" s="333">
        <v>3749.5223338435749</v>
      </c>
      <c r="G32" s="442">
        <v>9.2118086830412116E-2</v>
      </c>
      <c r="H32" s="439"/>
      <c r="I32" s="442">
        <v>9.0673361464822522E-2</v>
      </c>
    </row>
    <row r="33" spans="3:9" s="300" customFormat="1" ht="14.1" customHeight="1" thickBot="1" x14ac:dyDescent="0.25">
      <c r="C33" s="301" t="s">
        <v>69</v>
      </c>
      <c r="D33" s="208"/>
      <c r="E33" s="209">
        <v>5921.9954585365467</v>
      </c>
      <c r="F33" s="209">
        <v>5402.0643512976185</v>
      </c>
      <c r="G33" s="440">
        <v>9.6246744471682799E-2</v>
      </c>
      <c r="H33" s="441"/>
      <c r="I33" s="440">
        <v>9.4862170338797513E-2</v>
      </c>
    </row>
    <row r="35" spans="3:9" ht="12.75" hidden="1" customHeight="1" x14ac:dyDescent="0.2">
      <c r="C35" s="603" t="s">
        <v>50</v>
      </c>
      <c r="D35" s="603"/>
      <c r="E35" s="603"/>
      <c r="F35" s="603"/>
      <c r="G35" s="603"/>
      <c r="H35" s="603"/>
      <c r="I35" s="603"/>
    </row>
    <row r="36" spans="3:9" ht="24.95" customHeight="1" x14ac:dyDescent="0.2">
      <c r="C36" s="603" t="s">
        <v>107</v>
      </c>
      <c r="D36" s="603"/>
      <c r="E36" s="603"/>
      <c r="F36" s="603"/>
      <c r="G36" s="603"/>
      <c r="H36" s="603"/>
      <c r="I36" s="603"/>
    </row>
    <row r="37" spans="3:9" x14ac:dyDescent="0.2">
      <c r="C37" s="633"/>
      <c r="D37" s="634"/>
      <c r="E37" s="635"/>
      <c r="F37" s="635"/>
      <c r="G37" s="635"/>
      <c r="H37" s="635"/>
      <c r="I37" s="635"/>
    </row>
    <row r="38" spans="3:9" s="300" customFormat="1" ht="21" customHeight="1" x14ac:dyDescent="0.2">
      <c r="C38" s="148"/>
      <c r="D38" s="146"/>
      <c r="E38" s="606" t="s">
        <v>67</v>
      </c>
      <c r="F38" s="606"/>
      <c r="G38" s="606"/>
      <c r="H38" s="200"/>
      <c r="I38" s="597" t="s">
        <v>68</v>
      </c>
    </row>
    <row r="39" spans="3:9" x14ac:dyDescent="0.2">
      <c r="C39" s="201" t="s">
        <v>51</v>
      </c>
      <c r="D39" s="147"/>
      <c r="E39" s="202" t="s">
        <v>223</v>
      </c>
      <c r="F39" s="202" t="s">
        <v>225</v>
      </c>
      <c r="G39" s="203" t="s">
        <v>44</v>
      </c>
      <c r="H39" s="204"/>
      <c r="I39" s="203" t="s">
        <v>44</v>
      </c>
    </row>
    <row r="40" spans="3:9" ht="14.1" customHeight="1" x14ac:dyDescent="0.2">
      <c r="C40" s="332" t="s">
        <v>0</v>
      </c>
      <c r="D40" s="200"/>
      <c r="E40" s="333">
        <v>20533.016702521851</v>
      </c>
      <c r="F40" s="333">
        <v>18079.241159940673</v>
      </c>
      <c r="G40" s="442">
        <v>0.13572337029378012</v>
      </c>
      <c r="H40" s="437"/>
      <c r="I40" s="442">
        <v>0.17416785230133414</v>
      </c>
    </row>
    <row r="41" spans="3:9" ht="14.1" customHeight="1" x14ac:dyDescent="0.2">
      <c r="C41" s="205" t="s">
        <v>2</v>
      </c>
      <c r="D41" s="206"/>
      <c r="E41" s="207">
        <v>8278.8595200616346</v>
      </c>
      <c r="F41" s="207">
        <v>7671.2048699263678</v>
      </c>
      <c r="G41" s="438">
        <v>7.9212413230869583E-2</v>
      </c>
      <c r="H41" s="439"/>
      <c r="I41" s="438">
        <v>9.888089161469682E-2</v>
      </c>
    </row>
    <row r="42" spans="3:9" ht="14.1" customHeight="1" x14ac:dyDescent="0.2">
      <c r="C42" s="332" t="s">
        <v>52</v>
      </c>
      <c r="D42" s="206"/>
      <c r="E42" s="333">
        <v>2917.7559289214746</v>
      </c>
      <c r="F42" s="333">
        <v>2027.9559863011052</v>
      </c>
      <c r="G42" s="442">
        <v>0.43876689071705255</v>
      </c>
      <c r="H42" s="439"/>
      <c r="I42" s="442">
        <v>0.49544384078378778</v>
      </c>
    </row>
    <row r="43" spans="3:9" s="300" customFormat="1" ht="14.1" customHeight="1" thickBot="1" x14ac:dyDescent="0.25">
      <c r="C43" s="301" t="s">
        <v>69</v>
      </c>
      <c r="D43" s="208"/>
      <c r="E43" s="209">
        <v>4147.2223914296792</v>
      </c>
      <c r="F43" s="209">
        <v>3089.5472950136837</v>
      </c>
      <c r="G43" s="440">
        <v>0.34233983021493475</v>
      </c>
      <c r="H43" s="441"/>
      <c r="I43" s="440">
        <v>0.44367846847037518</v>
      </c>
    </row>
  </sheetData>
  <mergeCells count="12">
    <mergeCell ref="E38:G38"/>
    <mergeCell ref="E17:G17"/>
    <mergeCell ref="C25:I25"/>
    <mergeCell ref="C26:I26"/>
    <mergeCell ref="E28:G28"/>
    <mergeCell ref="C35:I35"/>
    <mergeCell ref="C36:I36"/>
    <mergeCell ref="C3:I3"/>
    <mergeCell ref="C4:I4"/>
    <mergeCell ref="E6:G6"/>
    <mergeCell ref="C14:I14"/>
    <mergeCell ref="C15:I15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54"/>
  <sheetViews>
    <sheetView showGridLines="0" topLeftCell="A40" zoomScale="70" zoomScaleNormal="70" zoomScaleSheetLayoutView="130" workbookViewId="0">
      <selection activeCell="N40" sqref="N1:N1048576"/>
    </sheetView>
  </sheetViews>
  <sheetFormatPr baseColWidth="10" defaultColWidth="9.85546875" defaultRowHeight="15.75" x14ac:dyDescent="0.2"/>
  <cols>
    <col min="1" max="1" width="9.85546875" style="211"/>
    <col min="2" max="2" width="41.7109375" style="210" customWidth="1"/>
    <col min="3" max="3" width="2.42578125" style="353" customWidth="1"/>
    <col min="4" max="4" width="16.7109375" style="354" customWidth="1"/>
    <col min="5" max="5" width="17.140625" style="354" customWidth="1"/>
    <col min="6" max="6" width="10.7109375" style="354" customWidth="1"/>
    <col min="7" max="7" width="3.5703125" style="341" customWidth="1"/>
    <col min="8" max="8" width="44" style="353" customWidth="1"/>
    <col min="9" max="9" width="2.42578125" style="211" customWidth="1"/>
    <col min="10" max="10" width="11.7109375" style="210" bestFit="1" customWidth="1"/>
    <col min="11" max="11" width="11.7109375" style="211" bestFit="1" customWidth="1"/>
    <col min="12" max="12" width="10" style="210" bestFit="1" customWidth="1"/>
    <col min="13" max="16384" width="9.85546875" style="210"/>
  </cols>
  <sheetData>
    <row r="2" spans="2:14" ht="15" customHeight="1" x14ac:dyDescent="0.2">
      <c r="B2" s="609" t="s">
        <v>73</v>
      </c>
      <c r="C2" s="609"/>
      <c r="D2" s="609"/>
      <c r="E2" s="609"/>
      <c r="F2" s="609"/>
      <c r="G2" s="609"/>
      <c r="H2" s="609"/>
      <c r="I2" s="609"/>
      <c r="J2" s="609"/>
      <c r="K2" s="609"/>
      <c r="L2" s="609"/>
    </row>
    <row r="3" spans="2:14" ht="15" customHeight="1" x14ac:dyDescent="0.2">
      <c r="B3" s="609" t="s">
        <v>72</v>
      </c>
      <c r="C3" s="609"/>
      <c r="D3" s="609"/>
      <c r="E3" s="609"/>
      <c r="F3" s="609"/>
      <c r="G3" s="609"/>
      <c r="H3" s="609"/>
      <c r="I3" s="609"/>
      <c r="J3" s="609"/>
      <c r="K3" s="609"/>
      <c r="L3" s="609"/>
    </row>
    <row r="4" spans="2:14" ht="13.5" customHeight="1" x14ac:dyDescent="0.2">
      <c r="B4" s="610" t="s">
        <v>9</v>
      </c>
      <c r="C4" s="610"/>
      <c r="D4" s="610"/>
      <c r="E4" s="610"/>
      <c r="F4" s="610"/>
      <c r="G4" s="610"/>
      <c r="H4" s="610"/>
      <c r="I4" s="610"/>
      <c r="J4" s="610"/>
      <c r="K4" s="610"/>
      <c r="L4" s="610"/>
      <c r="M4" s="334"/>
      <c r="N4" s="334"/>
    </row>
    <row r="5" spans="2:14" ht="11.1" customHeight="1" x14ac:dyDescent="0.2">
      <c r="B5" s="211"/>
      <c r="C5" s="335"/>
      <c r="D5" s="336"/>
      <c r="E5" s="336"/>
      <c r="F5" s="336"/>
      <c r="G5" s="337"/>
      <c r="H5" s="338"/>
      <c r="J5" s="211"/>
    </row>
    <row r="6" spans="2:14" ht="35.1" customHeight="1" x14ac:dyDescent="0.2">
      <c r="B6" s="339" t="s">
        <v>74</v>
      </c>
      <c r="C6" s="340"/>
      <c r="D6" s="429" t="s">
        <v>227</v>
      </c>
      <c r="E6" s="429" t="s">
        <v>88</v>
      </c>
      <c r="F6" s="429" t="s">
        <v>15</v>
      </c>
      <c r="H6" s="342" t="s">
        <v>75</v>
      </c>
      <c r="I6" s="343"/>
      <c r="J6" s="429" t="s">
        <v>227</v>
      </c>
      <c r="K6" s="429" t="s">
        <v>88</v>
      </c>
      <c r="L6" s="429" t="s">
        <v>15</v>
      </c>
    </row>
    <row r="7" spans="2:14" ht="30.75" customHeight="1" x14ac:dyDescent="0.2">
      <c r="B7" s="346" t="s">
        <v>148</v>
      </c>
      <c r="H7" s="346" t="s">
        <v>150</v>
      </c>
    </row>
    <row r="8" spans="2:14" ht="20.100000000000001" customHeight="1" x14ac:dyDescent="0.25">
      <c r="B8" s="611" t="s">
        <v>203</v>
      </c>
      <c r="H8" s="567" t="s">
        <v>191</v>
      </c>
      <c r="I8" s="347"/>
      <c r="J8" s="562">
        <v>16698.898895105904</v>
      </c>
      <c r="K8" s="562">
        <v>11604</v>
      </c>
      <c r="L8" s="563">
        <v>0.43906402060547256</v>
      </c>
    </row>
    <row r="9" spans="2:14" ht="20.100000000000001" customHeight="1" x14ac:dyDescent="0.25">
      <c r="B9" s="611"/>
      <c r="C9" s="344"/>
      <c r="D9" s="389">
        <v>30230.074048280767</v>
      </c>
      <c r="E9" s="389">
        <v>23727</v>
      </c>
      <c r="F9" s="345">
        <v>0.27407906807774962</v>
      </c>
      <c r="H9" s="453" t="s">
        <v>192</v>
      </c>
      <c r="I9" s="349"/>
      <c r="J9" s="391">
        <v>17712.158371571048</v>
      </c>
      <c r="K9" s="391">
        <v>19746</v>
      </c>
      <c r="L9" s="490">
        <v>-0.10300018375513786</v>
      </c>
    </row>
    <row r="10" spans="2:14" ht="20.100000000000001" customHeight="1" x14ac:dyDescent="0.25">
      <c r="B10" s="561" t="s">
        <v>204</v>
      </c>
      <c r="C10" s="347"/>
      <c r="D10" s="562">
        <v>10950.686102283722</v>
      </c>
      <c r="E10" s="562">
        <v>14847</v>
      </c>
      <c r="F10" s="563">
        <v>-0.26243105662533028</v>
      </c>
      <c r="H10" s="567" t="s">
        <v>193</v>
      </c>
      <c r="I10" s="347"/>
      <c r="J10" s="562">
        <v>470.74408384758567</v>
      </c>
      <c r="K10" s="562">
        <v>0</v>
      </c>
      <c r="L10" s="563"/>
    </row>
    <row r="11" spans="2:14" ht="20.100000000000001" customHeight="1" x14ac:dyDescent="0.25">
      <c r="B11" s="598" t="s">
        <v>205</v>
      </c>
      <c r="C11" s="344"/>
      <c r="D11" s="389">
        <v>9657.5324308547988</v>
      </c>
      <c r="E11" s="389">
        <v>10051</v>
      </c>
      <c r="F11" s="488">
        <v>-3.9147106670500587E-2</v>
      </c>
      <c r="H11" s="453" t="s">
        <v>194</v>
      </c>
      <c r="I11" s="349"/>
      <c r="J11" s="391">
        <v>21404.683126483775</v>
      </c>
      <c r="K11" s="391">
        <v>14174</v>
      </c>
      <c r="L11" s="490">
        <v>0.51013709090473935</v>
      </c>
    </row>
    <row r="12" spans="2:14" ht="20.100000000000001" customHeight="1" x14ac:dyDescent="0.25">
      <c r="B12" s="561" t="s">
        <v>206</v>
      </c>
      <c r="C12" s="347"/>
      <c r="D12" s="562">
        <v>11170.187414987713</v>
      </c>
      <c r="E12" s="562">
        <v>8865</v>
      </c>
      <c r="F12" s="563">
        <v>0.26003242131841087</v>
      </c>
      <c r="H12" s="568" t="s">
        <v>195</v>
      </c>
      <c r="I12" s="347"/>
      <c r="J12" s="569">
        <v>56286.484477008315</v>
      </c>
      <c r="K12" s="569">
        <v>45524</v>
      </c>
      <c r="L12" s="570">
        <v>0.23641341879027133</v>
      </c>
    </row>
    <row r="13" spans="2:14" ht="20.100000000000001" customHeight="1" x14ac:dyDescent="0.25">
      <c r="B13" s="348" t="s">
        <v>207</v>
      </c>
      <c r="C13" s="349"/>
      <c r="D13" s="390">
        <v>62008.479996406997</v>
      </c>
      <c r="E13" s="390">
        <v>57490</v>
      </c>
      <c r="F13" s="489">
        <v>7.8595929664411202E-2</v>
      </c>
      <c r="H13" s="346" t="s">
        <v>152</v>
      </c>
    </row>
    <row r="14" spans="2:14" ht="20.100000000000001" customHeight="1" x14ac:dyDescent="0.25">
      <c r="B14" s="564" t="s">
        <v>151</v>
      </c>
      <c r="C14" s="347"/>
      <c r="D14" s="562"/>
      <c r="E14" s="562"/>
      <c r="F14" s="563"/>
      <c r="H14" s="567" t="s">
        <v>196</v>
      </c>
      <c r="I14" s="347"/>
      <c r="J14" s="562">
        <v>59833.709294313383</v>
      </c>
      <c r="K14" s="562">
        <v>70201</v>
      </c>
      <c r="L14" s="563">
        <v>-0.14768010007958032</v>
      </c>
    </row>
    <row r="15" spans="2:14" ht="19.5" customHeight="1" x14ac:dyDescent="0.25">
      <c r="B15" s="598" t="s">
        <v>208</v>
      </c>
      <c r="C15" s="344"/>
      <c r="D15" s="389">
        <v>106184.48573216505</v>
      </c>
      <c r="E15" s="389">
        <v>106259</v>
      </c>
      <c r="F15" s="488">
        <v>-7.0125135597876032E-4</v>
      </c>
      <c r="H15" s="453" t="s">
        <v>202</v>
      </c>
      <c r="I15" s="349"/>
      <c r="J15" s="391">
        <v>913.02926066351222</v>
      </c>
      <c r="K15" s="391">
        <v>0</v>
      </c>
      <c r="L15" s="490"/>
    </row>
    <row r="16" spans="2:14" ht="19.5" customHeight="1" x14ac:dyDescent="0.25">
      <c r="B16" s="561" t="s">
        <v>209</v>
      </c>
      <c r="C16" s="347"/>
      <c r="D16" s="562">
        <v>-46778.915075781428</v>
      </c>
      <c r="E16" s="562">
        <v>-44316</v>
      </c>
      <c r="F16" s="563">
        <v>5.5576204435901833E-2</v>
      </c>
      <c r="H16" s="567" t="s">
        <v>197</v>
      </c>
      <c r="I16" s="347"/>
      <c r="J16" s="562">
        <v>15963.589897503332</v>
      </c>
      <c r="K16" s="562">
        <v>16313</v>
      </c>
      <c r="L16" s="563">
        <v>-2.1419119873516079E-2</v>
      </c>
    </row>
    <row r="17" spans="1:12" ht="18" customHeight="1" x14ac:dyDescent="0.25">
      <c r="B17" s="348" t="s">
        <v>210</v>
      </c>
      <c r="C17" s="349"/>
      <c r="D17" s="390">
        <v>59405.570656383621</v>
      </c>
      <c r="E17" s="390">
        <v>61942</v>
      </c>
      <c r="F17" s="489">
        <v>-4.0948457324858412E-2</v>
      </c>
      <c r="H17" s="492" t="s">
        <v>198</v>
      </c>
      <c r="I17" s="347"/>
      <c r="J17" s="456">
        <v>132996.81292948854</v>
      </c>
      <c r="K17" s="456">
        <v>132037</v>
      </c>
      <c r="L17" s="491">
        <v>7.2692724727807523E-3</v>
      </c>
    </row>
    <row r="18" spans="1:12" ht="20.100000000000001" customHeight="1" x14ac:dyDescent="0.25">
      <c r="B18" s="561" t="s">
        <v>211</v>
      </c>
      <c r="C18" s="347"/>
      <c r="D18" s="562">
        <v>1357.4061316678258</v>
      </c>
      <c r="E18" s="562">
        <v>0</v>
      </c>
      <c r="F18" s="563" t="s">
        <v>64</v>
      </c>
      <c r="H18" s="571" t="s">
        <v>110</v>
      </c>
      <c r="I18" s="347"/>
      <c r="J18" s="562"/>
      <c r="K18" s="562"/>
      <c r="L18" s="563"/>
    </row>
    <row r="19" spans="1:12" ht="20.100000000000001" customHeight="1" x14ac:dyDescent="0.25">
      <c r="B19" s="598" t="s">
        <v>212</v>
      </c>
      <c r="C19" s="344"/>
      <c r="D19" s="389">
        <v>10586.916988272109</v>
      </c>
      <c r="E19" s="389">
        <v>10518</v>
      </c>
      <c r="F19" s="488">
        <v>6.5522901951045043E-3</v>
      </c>
      <c r="H19" s="453" t="s">
        <v>105</v>
      </c>
      <c r="I19" s="347"/>
      <c r="J19" s="391">
        <v>6658.8111996694661</v>
      </c>
      <c r="K19" s="391">
        <v>6807</v>
      </c>
      <c r="L19" s="490">
        <v>-2.1770060280671966E-2</v>
      </c>
    </row>
    <row r="20" spans="1:12" ht="20.100000000000001" customHeight="1" x14ac:dyDescent="0.25">
      <c r="B20" s="561" t="s">
        <v>149</v>
      </c>
      <c r="C20" s="347"/>
      <c r="D20" s="562">
        <v>112464.12861402713</v>
      </c>
      <c r="E20" s="562">
        <v>116804</v>
      </c>
      <c r="F20" s="563">
        <v>-3.7155160662073805E-2</v>
      </c>
      <c r="H20" s="567" t="s">
        <v>199</v>
      </c>
      <c r="I20" s="347"/>
      <c r="J20" s="562">
        <v>123041.43704964092</v>
      </c>
      <c r="K20" s="562">
        <v>124943</v>
      </c>
      <c r="L20" s="563">
        <v>-1.5219443669185706E-2</v>
      </c>
    </row>
    <row r="21" spans="1:12" ht="20.100000000000001" customHeight="1" x14ac:dyDescent="0.25">
      <c r="B21" s="350" t="s">
        <v>213</v>
      </c>
      <c r="C21" s="349"/>
      <c r="D21" s="391">
        <v>16874.55976001369</v>
      </c>
      <c r="E21" s="391">
        <v>17033</v>
      </c>
      <c r="F21" s="490">
        <v>-9.3019573760529939E-3</v>
      </c>
      <c r="H21" s="572" t="s">
        <v>200</v>
      </c>
      <c r="I21" s="347"/>
      <c r="J21" s="456">
        <v>129700.24824931039</v>
      </c>
      <c r="K21" s="456">
        <v>131750</v>
      </c>
      <c r="L21" s="491">
        <v>-1.5557888050775071E-2</v>
      </c>
    </row>
    <row r="22" spans="1:12" ht="20.100000000000001" customHeight="1" thickBot="1" x14ac:dyDescent="0.3">
      <c r="B22" s="565" t="s">
        <v>214</v>
      </c>
      <c r="C22" s="344"/>
      <c r="D22" s="566">
        <v>262697.06214677135</v>
      </c>
      <c r="E22" s="566">
        <v>263788</v>
      </c>
      <c r="F22" s="596">
        <v>-4.1356614145777737E-3</v>
      </c>
      <c r="H22" s="565" t="s">
        <v>201</v>
      </c>
      <c r="I22" s="344"/>
      <c r="J22" s="566">
        <v>262697.0611787989</v>
      </c>
      <c r="K22" s="566">
        <v>263788</v>
      </c>
      <c r="L22" s="596">
        <v>-4.1356650840868037E-3</v>
      </c>
    </row>
    <row r="23" spans="1:12" ht="20.100000000000001" customHeight="1" x14ac:dyDescent="0.2"/>
    <row r="24" spans="1:12" s="457" customFormat="1" ht="25.5" customHeight="1" x14ac:dyDescent="0.25">
      <c r="A24" s="412"/>
      <c r="C24" s="458"/>
      <c r="D24" s="459"/>
      <c r="E24" s="459"/>
      <c r="F24" s="459"/>
      <c r="G24" s="385"/>
      <c r="H24" s="460"/>
      <c r="I24" s="344"/>
      <c r="J24" s="454"/>
      <c r="K24" s="454"/>
      <c r="L24" s="455"/>
    </row>
    <row r="25" spans="1:12" ht="20.100000000000001" customHeight="1" x14ac:dyDescent="0.2">
      <c r="B25" s="355"/>
      <c r="C25" s="356"/>
      <c r="D25" s="607" t="s">
        <v>228</v>
      </c>
      <c r="E25" s="607"/>
      <c r="F25" s="607"/>
      <c r="G25" s="357"/>
      <c r="H25" s="358"/>
      <c r="I25" s="636"/>
      <c r="J25" s="211"/>
    </row>
    <row r="26" spans="1:12" ht="35.1" customHeight="1" x14ac:dyDescent="0.2">
      <c r="B26" s="339" t="s">
        <v>76</v>
      </c>
      <c r="C26" s="340"/>
      <c r="D26" s="359" t="s">
        <v>127</v>
      </c>
      <c r="E26" s="359" t="s">
        <v>128</v>
      </c>
      <c r="F26" s="359" t="s">
        <v>58</v>
      </c>
      <c r="G26" s="360"/>
      <c r="H26" s="608" t="s">
        <v>42</v>
      </c>
      <c r="I26" s="608"/>
      <c r="J26" s="608"/>
      <c r="K26" s="608"/>
      <c r="L26" s="608"/>
    </row>
    <row r="27" spans="1:12" ht="20.100000000000001" customHeight="1" x14ac:dyDescent="0.2">
      <c r="B27" s="573" t="s">
        <v>41</v>
      </c>
      <c r="C27" s="356"/>
      <c r="D27" s="362"/>
      <c r="E27" s="363"/>
      <c r="F27" s="364"/>
      <c r="G27" s="364"/>
      <c r="H27" s="365"/>
      <c r="I27" s="366"/>
    </row>
    <row r="28" spans="1:12" ht="20.100000000000001" customHeight="1" x14ac:dyDescent="0.25">
      <c r="B28" s="574" t="s">
        <v>37</v>
      </c>
      <c r="C28" s="356"/>
      <c r="D28" s="575">
        <v>0.64180029769959279</v>
      </c>
      <c r="E28" s="575">
        <v>0.26544650769110967</v>
      </c>
      <c r="F28" s="575">
        <v>8.4286897649378051E-2</v>
      </c>
      <c r="G28" s="364"/>
      <c r="H28" s="365"/>
      <c r="I28" s="367"/>
    </row>
    <row r="29" spans="1:12" ht="20.100000000000001" customHeight="1" x14ac:dyDescent="0.25">
      <c r="B29" s="368" t="s">
        <v>34</v>
      </c>
      <c r="C29" s="356"/>
      <c r="D29" s="369">
        <v>9.1592673231901608E-2</v>
      </c>
      <c r="E29" s="369">
        <v>0</v>
      </c>
      <c r="F29" s="369">
        <v>3.9474893151943739E-2</v>
      </c>
      <c r="G29" s="364"/>
      <c r="H29" s="365"/>
      <c r="I29" s="367"/>
    </row>
    <row r="30" spans="1:12" ht="20.100000000000001" customHeight="1" x14ac:dyDescent="0.25">
      <c r="B30" s="574" t="s">
        <v>38</v>
      </c>
      <c r="C30" s="356"/>
      <c r="D30" s="575">
        <v>1.6328095576655158E-2</v>
      </c>
      <c r="E30" s="575">
        <v>1</v>
      </c>
      <c r="F30" s="575">
        <v>5.2484262714030117E-2</v>
      </c>
      <c r="G30" s="364"/>
      <c r="H30" s="365"/>
      <c r="I30" s="367"/>
    </row>
    <row r="31" spans="1:12" ht="20.100000000000001" customHeight="1" x14ac:dyDescent="0.25">
      <c r="B31" s="368" t="s">
        <v>39</v>
      </c>
      <c r="C31" s="356"/>
      <c r="D31" s="369">
        <v>0.23028182578907117</v>
      </c>
      <c r="E31" s="369">
        <v>1.9166146291462516E-2</v>
      </c>
      <c r="F31" s="369">
        <v>8.2588764581485952E-2</v>
      </c>
      <c r="G31" s="364"/>
      <c r="H31" s="365"/>
      <c r="I31" s="367"/>
    </row>
    <row r="32" spans="1:12" ht="20.100000000000001" customHeight="1" x14ac:dyDescent="0.25">
      <c r="B32" s="574" t="s">
        <v>36</v>
      </c>
      <c r="C32" s="356"/>
      <c r="D32" s="575">
        <v>1.7714410441572931E-2</v>
      </c>
      <c r="E32" s="575">
        <v>0</v>
      </c>
      <c r="F32" s="575">
        <v>9.6963586415388728E-2</v>
      </c>
      <c r="G32" s="364"/>
      <c r="H32" s="365"/>
      <c r="I32" s="367"/>
    </row>
    <row r="33" spans="1:11" ht="20.100000000000001" customHeight="1" x14ac:dyDescent="0.25">
      <c r="B33" s="368" t="s">
        <v>40</v>
      </c>
      <c r="C33" s="356"/>
      <c r="D33" s="369">
        <v>2.2826972612063593E-3</v>
      </c>
      <c r="E33" s="369">
        <v>0.19999999999999996</v>
      </c>
      <c r="F33" s="369">
        <v>0.65853660183970741</v>
      </c>
      <c r="G33" s="364"/>
      <c r="H33" s="365"/>
      <c r="I33" s="367"/>
    </row>
    <row r="34" spans="1:11" ht="20.100000000000001" customHeight="1" thickBot="1" x14ac:dyDescent="0.3">
      <c r="B34" s="351" t="s">
        <v>59</v>
      </c>
      <c r="C34" s="356"/>
      <c r="D34" s="370">
        <v>1</v>
      </c>
      <c r="E34" s="371">
        <v>0.12234910236656296</v>
      </c>
      <c r="F34" s="371">
        <v>8.0807519013302229E-2</v>
      </c>
      <c r="G34" s="364"/>
      <c r="H34" s="365"/>
      <c r="I34" s="372"/>
    </row>
    <row r="35" spans="1:11" ht="18" customHeight="1" x14ac:dyDescent="0.2">
      <c r="B35" s="373" t="s">
        <v>129</v>
      </c>
      <c r="C35" s="365"/>
      <c r="D35" s="364"/>
      <c r="E35" s="364"/>
      <c r="F35" s="364"/>
      <c r="G35" s="364"/>
      <c r="H35" s="365"/>
      <c r="I35" s="372"/>
    </row>
    <row r="36" spans="1:11" ht="18" customHeight="1" x14ac:dyDescent="0.2">
      <c r="B36" s="373" t="s">
        <v>130</v>
      </c>
      <c r="C36" s="365"/>
      <c r="D36" s="364"/>
      <c r="E36" s="364"/>
      <c r="F36" s="364"/>
      <c r="G36" s="364"/>
      <c r="H36" s="365"/>
      <c r="I36" s="372"/>
    </row>
    <row r="37" spans="1:11" ht="11.1" customHeight="1" x14ac:dyDescent="0.2">
      <c r="B37" s="372"/>
      <c r="C37" s="365"/>
      <c r="D37" s="374"/>
      <c r="E37" s="374"/>
      <c r="F37" s="374"/>
      <c r="G37" s="375"/>
      <c r="H37" s="376"/>
      <c r="I37" s="377"/>
    </row>
    <row r="38" spans="1:11" ht="11.1" customHeight="1" x14ac:dyDescent="0.2">
      <c r="D38" s="336"/>
      <c r="G38" s="354"/>
      <c r="I38" s="210"/>
    </row>
    <row r="39" spans="1:11" ht="35.1" customHeight="1" x14ac:dyDescent="0.2">
      <c r="B39" s="339" t="s">
        <v>142</v>
      </c>
      <c r="C39" s="378"/>
      <c r="D39" s="418" t="s">
        <v>89</v>
      </c>
      <c r="E39" s="418" t="s">
        <v>43</v>
      </c>
      <c r="F39" s="418" t="s">
        <v>44</v>
      </c>
      <c r="G39" s="354"/>
      <c r="I39" s="210"/>
    </row>
    <row r="40" spans="1:11" ht="20.25" customHeight="1" x14ac:dyDescent="0.25">
      <c r="B40" s="574" t="s">
        <v>131</v>
      </c>
      <c r="C40" s="379"/>
      <c r="D40" s="576">
        <v>44455.077504010886</v>
      </c>
      <c r="E40" s="576">
        <v>56934</v>
      </c>
      <c r="F40" s="577">
        <v>-6.5082115759462683E-2</v>
      </c>
      <c r="G40" s="354"/>
      <c r="I40" s="210"/>
    </row>
    <row r="41" spans="1:11" ht="32.25" customHeight="1" x14ac:dyDescent="0.25">
      <c r="B41" s="368" t="s">
        <v>132</v>
      </c>
      <c r="C41" s="368"/>
      <c r="D41" s="595">
        <v>1.1717013779789256</v>
      </c>
      <c r="E41" s="419">
        <v>1.61</v>
      </c>
      <c r="F41" s="380"/>
      <c r="G41" s="354"/>
      <c r="I41" s="210"/>
    </row>
    <row r="42" spans="1:11" ht="35.25" customHeight="1" x14ac:dyDescent="0.25">
      <c r="B42" s="574" t="s">
        <v>133</v>
      </c>
      <c r="C42" s="379"/>
      <c r="D42" s="578">
        <v>6.4063733132377516</v>
      </c>
      <c r="E42" s="578">
        <v>5.4</v>
      </c>
      <c r="F42" s="579"/>
      <c r="G42" s="354"/>
      <c r="I42" s="210"/>
    </row>
    <row r="43" spans="1:11" s="304" customFormat="1" ht="20.25" customHeight="1" thickBot="1" x14ac:dyDescent="0.3">
      <c r="A43" s="303"/>
      <c r="B43" s="352" t="s">
        <v>134</v>
      </c>
      <c r="C43" s="352"/>
      <c r="D43" s="423">
        <v>0.40373817033253206</v>
      </c>
      <c r="E43" s="423">
        <v>0.40500000000000003</v>
      </c>
      <c r="F43" s="352"/>
      <c r="G43" s="381"/>
      <c r="H43" s="382"/>
      <c r="K43" s="303"/>
    </row>
    <row r="44" spans="1:11" ht="18" customHeight="1" x14ac:dyDescent="0.2">
      <c r="B44" s="373" t="s">
        <v>135</v>
      </c>
      <c r="C44" s="379"/>
      <c r="D44" s="383"/>
      <c r="E44" s="383"/>
      <c r="F44" s="379"/>
      <c r="G44" s="354"/>
      <c r="I44" s="210"/>
    </row>
    <row r="45" spans="1:11" ht="18" customHeight="1" x14ac:dyDescent="0.2">
      <c r="B45" s="373" t="s">
        <v>136</v>
      </c>
      <c r="D45" s="336"/>
      <c r="G45" s="354"/>
      <c r="I45" s="210"/>
    </row>
    <row r="46" spans="1:11" ht="18" customHeight="1" x14ac:dyDescent="0.2">
      <c r="B46" s="373" t="s">
        <v>236</v>
      </c>
      <c r="D46" s="336"/>
      <c r="G46" s="354"/>
      <c r="I46" s="210"/>
    </row>
    <row r="47" spans="1:11" x14ac:dyDescent="0.2">
      <c r="B47" s="372"/>
      <c r="D47" s="336"/>
      <c r="G47" s="354"/>
      <c r="I47" s="210"/>
    </row>
    <row r="48" spans="1:11" x14ac:dyDescent="0.2">
      <c r="G48" s="385"/>
    </row>
    <row r="49" spans="4:7" x14ac:dyDescent="0.2">
      <c r="E49" s="386"/>
      <c r="G49" s="384"/>
    </row>
    <row r="54" spans="4:7" x14ac:dyDescent="0.2">
      <c r="D54" s="387"/>
    </row>
  </sheetData>
  <mergeCells count="6">
    <mergeCell ref="D25:F25"/>
    <mergeCell ref="H26:L26"/>
    <mergeCell ref="B2:L2"/>
    <mergeCell ref="B3:L3"/>
    <mergeCell ref="B4:L4"/>
    <mergeCell ref="B8:B9"/>
  </mergeCells>
  <pageMargins left="0.18" right="0.3" top="0.78740157480314965" bottom="0.23622047244094491" header="0" footer="0"/>
  <pageSetup scale="68" orientation="portrait" horizontalDpi="300" verticalDpi="300" r:id="rId1"/>
  <headerFooter alignWithMargins="0"/>
  <customProperties>
    <customPr name="EpmWorksheetKeyString_GUID" r:id="rId2"/>
  </customProperties>
  <drawing r:id="rId3"/>
  <legacyDrawing r:id="rId4"/>
  <oleObjects>
    <mc:AlternateContent xmlns:mc="http://schemas.openxmlformats.org/markup-compatibility/2006">
      <mc:Choice Requires="x14">
        <oleObject progId="Word.Picture.8" shapeId="30721" r:id="rId5">
          <objectPr defaultSize="0" autoPict="0" r:id="rId6">
            <anchor moveWithCells="1" sizeWithCells="1">
              <from>
                <xdr:col>7</xdr:col>
                <xdr:colOff>0</xdr:colOff>
                <xdr:row>32</xdr:row>
                <xdr:rowOff>0</xdr:rowOff>
              </from>
              <to>
                <xdr:col>7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Word.Picture.8" shapeId="30721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37"/>
  <sheetViews>
    <sheetView showGridLines="0" view="pageBreakPreview" zoomScale="110" zoomScaleNormal="100" zoomScaleSheetLayoutView="110" workbookViewId="0">
      <selection activeCell="C7" sqref="C7"/>
    </sheetView>
  </sheetViews>
  <sheetFormatPr baseColWidth="10" defaultColWidth="9.85546875" defaultRowHeight="11.25" x14ac:dyDescent="0.2"/>
  <cols>
    <col min="1" max="1" width="42.7109375" style="1" customWidth="1"/>
    <col min="2" max="2" width="1.7109375" style="33" customWidth="1"/>
    <col min="3" max="5" width="7.7109375" style="32" customWidth="1"/>
    <col min="6" max="6" width="7.7109375" style="33" customWidth="1"/>
    <col min="7" max="7" width="7.7109375" style="32" customWidth="1"/>
    <col min="8" max="8" width="7.7109375" style="32" hidden="1" customWidth="1"/>
    <col min="9" max="9" width="2.7109375" style="32" customWidth="1"/>
    <col min="10" max="11" width="7.7109375" style="32" customWidth="1"/>
    <col min="12" max="12" width="7.5703125" style="32" customWidth="1"/>
    <col min="13" max="14" width="7.7109375" style="32" customWidth="1"/>
    <col min="15" max="15" width="7.7109375" style="32" hidden="1" customWidth="1"/>
    <col min="16" max="16" width="11.7109375" style="32" customWidth="1"/>
    <col min="17" max="17" width="9.85546875" style="32"/>
    <col min="18" max="18" width="10.85546875" style="32" bestFit="1" customWidth="1"/>
    <col min="19" max="19" width="10" style="32" bestFit="1" customWidth="1"/>
    <col min="20" max="16384" width="9.85546875" style="32"/>
  </cols>
  <sheetData>
    <row r="1" spans="1:27" s="38" customFormat="1" ht="11.1" customHeight="1" x14ac:dyDescent="0.2">
      <c r="A1" s="603" t="s">
        <v>33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170"/>
      <c r="P1" s="47"/>
    </row>
    <row r="2" spans="1:27" s="38" customFormat="1" ht="11.1" customHeight="1" x14ac:dyDescent="0.2">
      <c r="A2" s="612" t="s">
        <v>8</v>
      </c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  <c r="M2" s="612"/>
      <c r="N2" s="612"/>
      <c r="O2" s="171"/>
      <c r="P2" s="39"/>
    </row>
    <row r="3" spans="1:27" s="38" customFormat="1" ht="11.1" customHeight="1" x14ac:dyDescent="0.2">
      <c r="A3" s="614" t="s">
        <v>9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40"/>
    </row>
    <row r="4" spans="1:27" s="38" customFormat="1" ht="11.1" customHeight="1" x14ac:dyDescent="0.2">
      <c r="A4" s="118"/>
      <c r="B4" s="42"/>
      <c r="C4" s="41"/>
      <c r="D4" s="41"/>
      <c r="E4" s="41"/>
      <c r="F4" s="42"/>
      <c r="G4" s="41"/>
      <c r="H4" s="41"/>
      <c r="I4" s="42"/>
      <c r="J4" s="43"/>
      <c r="K4" s="43"/>
      <c r="L4" s="31"/>
    </row>
    <row r="5" spans="1:27" s="38" customFormat="1" ht="15" customHeight="1" x14ac:dyDescent="0.2">
      <c r="A5" s="118"/>
      <c r="B5" s="42"/>
      <c r="C5" s="616" t="e">
        <f>+#REF!</f>
        <v>#REF!</v>
      </c>
      <c r="D5" s="616"/>
      <c r="E5" s="616"/>
      <c r="F5" s="616"/>
      <c r="G5" s="616"/>
      <c r="H5" s="172"/>
      <c r="I5" s="42"/>
      <c r="J5" s="616" t="e">
        <f>+#REF!</f>
        <v>#REF!</v>
      </c>
      <c r="K5" s="616"/>
      <c r="L5" s="616"/>
      <c r="M5" s="616"/>
      <c r="N5" s="616"/>
      <c r="O5" s="172"/>
    </row>
    <row r="6" spans="1:27" s="89" customFormat="1" ht="15" customHeight="1" x14ac:dyDescent="0.2">
      <c r="A6" s="119"/>
      <c r="B6" s="88"/>
      <c r="C6" s="95" t="e">
        <f>+#REF!</f>
        <v>#REF!</v>
      </c>
      <c r="D6" s="46" t="s">
        <v>3</v>
      </c>
      <c r="E6" s="95" t="e">
        <f>+#REF!</f>
        <v>#REF!</v>
      </c>
      <c r="F6" s="46" t="s">
        <v>3</v>
      </c>
      <c r="G6" s="91" t="s">
        <v>15</v>
      </c>
      <c r="H6" s="46" t="s">
        <v>24</v>
      </c>
      <c r="I6" s="45"/>
      <c r="J6" s="95" t="e">
        <f>+C6</f>
        <v>#REF!</v>
      </c>
      <c r="K6" s="46" t="s">
        <v>3</v>
      </c>
      <c r="L6" s="95" t="e">
        <f>+E6</f>
        <v>#REF!</v>
      </c>
      <c r="M6" s="46" t="s">
        <v>3</v>
      </c>
      <c r="N6" s="91" t="s">
        <v>15</v>
      </c>
      <c r="O6" s="46" t="s">
        <v>24</v>
      </c>
      <c r="Q6" s="90"/>
      <c r="R6" s="90"/>
    </row>
    <row r="7" spans="1:27" s="38" customFormat="1" ht="12.95" customHeight="1" x14ac:dyDescent="0.2">
      <c r="A7" s="13" t="s">
        <v>0</v>
      </c>
      <c r="B7" s="49"/>
      <c r="C7" s="150" t="e">
        <v>#REF!</v>
      </c>
      <c r="D7" s="14" t="e">
        <v>#REF!</v>
      </c>
      <c r="E7" s="150" t="e">
        <v>#REF!</v>
      </c>
      <c r="F7" s="14" t="e">
        <v>#REF!</v>
      </c>
      <c r="G7" s="14" t="e">
        <v>#REF!</v>
      </c>
      <c r="H7" s="14" t="e">
        <v>#REF!</v>
      </c>
      <c r="I7" s="35"/>
      <c r="J7" s="150" t="e">
        <v>#REF!</v>
      </c>
      <c r="K7" s="14" t="e">
        <v>#REF!</v>
      </c>
      <c r="L7" s="150" t="e">
        <v>#REF!</v>
      </c>
      <c r="M7" s="14" t="e">
        <v>#REF!</v>
      </c>
      <c r="N7" s="14" t="e">
        <v>#REF!</v>
      </c>
      <c r="O7" s="14" t="e">
        <v>#REF!</v>
      </c>
      <c r="P7" s="176" t="e">
        <f>+C7-#REF!</f>
        <v>#REF!</v>
      </c>
      <c r="Q7" s="176" t="e">
        <v>#REF!</v>
      </c>
      <c r="R7" s="176" t="e">
        <v>#REF!</v>
      </c>
      <c r="S7" s="176" t="e">
        <v>#REF!</v>
      </c>
      <c r="T7" s="176" t="e">
        <v>#REF!</v>
      </c>
      <c r="U7" s="176" t="e">
        <v>#REF!</v>
      </c>
      <c r="V7" s="176" t="e">
        <v>#REF!</v>
      </c>
      <c r="W7" s="176" t="e">
        <v>#REF!</v>
      </c>
      <c r="X7" s="176" t="e">
        <v>#REF!</v>
      </c>
      <c r="Y7" s="176" t="e">
        <v>#REF!</v>
      </c>
      <c r="Z7" s="176" t="e">
        <v>#REF!</v>
      </c>
      <c r="AA7" s="176" t="e">
        <v>#REF!</v>
      </c>
    </row>
    <row r="8" spans="1:27" s="38" customFormat="1" ht="12.95" customHeight="1" x14ac:dyDescent="0.2">
      <c r="A8" s="120" t="s">
        <v>1</v>
      </c>
      <c r="B8" s="49"/>
      <c r="C8" s="152" t="e">
        <v>#REF!</v>
      </c>
      <c r="D8" s="27" t="e">
        <v>#REF!</v>
      </c>
      <c r="E8" s="152" t="e">
        <v>#REF!</v>
      </c>
      <c r="F8" s="27" t="e">
        <v>#REF!</v>
      </c>
      <c r="G8" s="27" t="e">
        <v>#REF!</v>
      </c>
      <c r="H8" s="15"/>
      <c r="I8" s="35"/>
      <c r="J8" s="152" t="e">
        <v>#REF!</v>
      </c>
      <c r="K8" s="27" t="e">
        <v>#REF!</v>
      </c>
      <c r="L8" s="152" t="e">
        <v>#REF!</v>
      </c>
      <c r="M8" s="27" t="e">
        <v>#REF!</v>
      </c>
      <c r="N8" s="27" t="e">
        <v>#REF!</v>
      </c>
      <c r="O8" s="15"/>
      <c r="P8" s="176" t="e">
        <v>#REF!</v>
      </c>
      <c r="Q8" s="176" t="e">
        <v>#REF!</v>
      </c>
      <c r="R8" s="176" t="e">
        <v>#REF!</v>
      </c>
      <c r="S8" s="176" t="e">
        <v>#REF!</v>
      </c>
      <c r="T8" s="176" t="e">
        <v>#REF!</v>
      </c>
      <c r="U8" s="176" t="e">
        <v>#REF!</v>
      </c>
      <c r="V8" s="176" t="e">
        <v>#REF!</v>
      </c>
      <c r="W8" s="176" t="e">
        <v>#REF!</v>
      </c>
      <c r="X8" s="176" t="e">
        <v>#REF!</v>
      </c>
      <c r="Y8" s="176" t="e">
        <v>#REF!</v>
      </c>
      <c r="Z8" s="176" t="e">
        <v>#REF!</v>
      </c>
      <c r="AA8" s="176" t="e">
        <v>#REF!</v>
      </c>
    </row>
    <row r="9" spans="1:27" s="38" customFormat="1" ht="12.95" customHeight="1" x14ac:dyDescent="0.2">
      <c r="A9" s="121" t="s">
        <v>2</v>
      </c>
      <c r="B9" s="49"/>
      <c r="C9" s="153" t="e">
        <v>#REF!</v>
      </c>
      <c r="D9" s="28" t="e">
        <v>#REF!</v>
      </c>
      <c r="E9" s="153" t="e">
        <v>#REF!</v>
      </c>
      <c r="F9" s="28" t="e">
        <v>#REF!</v>
      </c>
      <c r="G9" s="28" t="e">
        <v>#REF!</v>
      </c>
      <c r="H9" s="174"/>
      <c r="I9" s="35"/>
      <c r="J9" s="153" t="e">
        <v>#REF!</v>
      </c>
      <c r="K9" s="28" t="e">
        <v>#REF!</v>
      </c>
      <c r="L9" s="153" t="e">
        <v>#REF!</v>
      </c>
      <c r="M9" s="28" t="e">
        <v>#REF!</v>
      </c>
      <c r="N9" s="28" t="e">
        <v>#REF!</v>
      </c>
      <c r="O9" s="174"/>
      <c r="P9" s="176" t="e">
        <v>#REF!</v>
      </c>
      <c r="Q9" s="176" t="e">
        <v>#REF!</v>
      </c>
      <c r="R9" s="176" t="e">
        <v>#REF!</v>
      </c>
      <c r="S9" s="176" t="e">
        <v>#REF!</v>
      </c>
      <c r="T9" s="176" t="e">
        <v>#REF!</v>
      </c>
      <c r="U9" s="176" t="e">
        <v>#REF!</v>
      </c>
      <c r="V9" s="176" t="e">
        <v>#REF!</v>
      </c>
      <c r="W9" s="176" t="e">
        <v>#REF!</v>
      </c>
      <c r="X9" s="176" t="e">
        <v>#REF!</v>
      </c>
      <c r="Y9" s="176" t="e">
        <v>#REF!</v>
      </c>
      <c r="Z9" s="176" t="e">
        <v>#REF!</v>
      </c>
      <c r="AA9" s="176" t="e">
        <v>#REF!</v>
      </c>
    </row>
    <row r="10" spans="1:27" s="38" customFormat="1" ht="12.95" customHeight="1" x14ac:dyDescent="0.2">
      <c r="A10" s="122" t="s">
        <v>6</v>
      </c>
      <c r="B10" s="48"/>
      <c r="C10" s="151" t="e">
        <v>#REF!</v>
      </c>
      <c r="D10" s="16" t="e">
        <v>#REF!</v>
      </c>
      <c r="E10" s="151" t="e">
        <v>#REF!</v>
      </c>
      <c r="F10" s="16" t="e">
        <v>#REF!</v>
      </c>
      <c r="G10" s="16" t="e">
        <v>#REF!</v>
      </c>
      <c r="H10" s="16"/>
      <c r="I10" s="35"/>
      <c r="J10" s="151" t="e">
        <v>#REF!</v>
      </c>
      <c r="K10" s="16" t="e">
        <v>#REF!</v>
      </c>
      <c r="L10" s="151" t="e">
        <v>#REF!</v>
      </c>
      <c r="M10" s="16" t="e">
        <v>#REF!</v>
      </c>
      <c r="N10" s="16" t="e">
        <v>#REF!</v>
      </c>
      <c r="O10" s="16"/>
      <c r="P10" s="176" t="e">
        <v>#REF!</v>
      </c>
      <c r="Q10" s="176" t="e">
        <v>#REF!</v>
      </c>
      <c r="R10" s="176" t="e">
        <v>#REF!</v>
      </c>
      <c r="S10" s="176" t="e">
        <v>#REF!</v>
      </c>
      <c r="T10" s="176" t="e">
        <v>#REF!</v>
      </c>
      <c r="U10" s="176" t="e">
        <v>#REF!</v>
      </c>
      <c r="V10" s="176" t="e">
        <v>#REF!</v>
      </c>
      <c r="W10" s="176" t="e">
        <v>#REF!</v>
      </c>
      <c r="X10" s="176" t="e">
        <v>#REF!</v>
      </c>
      <c r="Y10" s="176" t="e">
        <v>#REF!</v>
      </c>
      <c r="Z10" s="176" t="e">
        <v>#REF!</v>
      </c>
      <c r="AA10" s="176" t="e">
        <v>#REF!</v>
      </c>
    </row>
    <row r="11" spans="1:27" s="38" customFormat="1" ht="12.95" customHeight="1" x14ac:dyDescent="0.2">
      <c r="A11" s="18" t="s">
        <v>7</v>
      </c>
      <c r="B11" s="48"/>
      <c r="C11" s="150" t="e">
        <v>#REF!</v>
      </c>
      <c r="D11" s="14" t="e">
        <v>#REF!</v>
      </c>
      <c r="E11" s="150" t="e">
        <v>#REF!</v>
      </c>
      <c r="F11" s="14" t="e">
        <v>#REF!</v>
      </c>
      <c r="G11" s="14" t="e">
        <v>#REF!</v>
      </c>
      <c r="H11" s="14"/>
      <c r="I11" s="35"/>
      <c r="J11" s="150" t="e">
        <v>#REF!</v>
      </c>
      <c r="K11" s="14" t="e">
        <v>#REF!</v>
      </c>
      <c r="L11" s="150" t="e">
        <v>#REF!</v>
      </c>
      <c r="M11" s="14" t="e">
        <v>#REF!</v>
      </c>
      <c r="N11" s="14" t="e">
        <v>#REF!</v>
      </c>
      <c r="O11" s="14"/>
      <c r="P11" s="176" t="e">
        <v>#REF!</v>
      </c>
      <c r="Q11" s="176" t="e">
        <v>#REF!</v>
      </c>
      <c r="R11" s="176" t="e">
        <v>#REF!</v>
      </c>
      <c r="S11" s="176" t="e">
        <v>#REF!</v>
      </c>
      <c r="T11" s="176" t="e">
        <v>#REF!</v>
      </c>
      <c r="U11" s="176" t="e">
        <v>#REF!</v>
      </c>
      <c r="V11" s="176" t="e">
        <v>#REF!</v>
      </c>
      <c r="W11" s="176" t="e">
        <v>#REF!</v>
      </c>
      <c r="X11" s="176" t="e">
        <v>#REF!</v>
      </c>
      <c r="Y11" s="176" t="e">
        <v>#REF!</v>
      </c>
      <c r="Z11" s="176" t="e">
        <v>#REF!</v>
      </c>
      <c r="AA11" s="176" t="e">
        <v>#REF!</v>
      </c>
    </row>
    <row r="12" spans="1:27" s="38" customFormat="1" ht="12.95" customHeight="1" x14ac:dyDescent="0.2">
      <c r="A12" s="120" t="s">
        <v>17</v>
      </c>
      <c r="B12" s="49"/>
      <c r="C12" s="152" t="e">
        <v>#REF!</v>
      </c>
      <c r="D12" s="27" t="e">
        <v>#REF!</v>
      </c>
      <c r="E12" s="152" t="e">
        <v>#REF!</v>
      </c>
      <c r="F12" s="27" t="e">
        <v>#REF!</v>
      </c>
      <c r="G12" s="27" t="e">
        <v>#REF!</v>
      </c>
      <c r="H12" s="15"/>
      <c r="I12" s="35"/>
      <c r="J12" s="152" t="e">
        <v>#REF!</v>
      </c>
      <c r="K12" s="27" t="e">
        <v>#REF!</v>
      </c>
      <c r="L12" s="152" t="e">
        <v>#REF!</v>
      </c>
      <c r="M12" s="27" t="e">
        <v>#REF!</v>
      </c>
      <c r="N12" s="27" t="e">
        <v>#REF!</v>
      </c>
      <c r="O12" s="15"/>
      <c r="P12" s="176" t="e">
        <v>#REF!</v>
      </c>
      <c r="Q12" s="176" t="e">
        <v>#REF!</v>
      </c>
      <c r="R12" s="176" t="e">
        <v>#REF!</v>
      </c>
      <c r="S12" s="176" t="e">
        <v>#REF!</v>
      </c>
      <c r="T12" s="176" t="e">
        <v>#REF!</v>
      </c>
      <c r="U12" s="176" t="e">
        <v>#REF!</v>
      </c>
      <c r="V12" s="176" t="e">
        <v>#REF!</v>
      </c>
      <c r="W12" s="176" t="e">
        <v>#REF!</v>
      </c>
      <c r="X12" s="176" t="e">
        <v>#REF!</v>
      </c>
      <c r="Y12" s="176" t="e">
        <v>#REF!</v>
      </c>
      <c r="Z12" s="176" t="e">
        <v>#REF!</v>
      </c>
      <c r="AA12" s="176" t="e">
        <v>#REF!</v>
      </c>
    </row>
    <row r="13" spans="1:27" s="50" customFormat="1" ht="12.95" customHeight="1" x14ac:dyDescent="0.2">
      <c r="A13" s="123" t="s">
        <v>10</v>
      </c>
      <c r="B13" s="52"/>
      <c r="C13" s="155" t="e">
        <v>#REF!</v>
      </c>
      <c r="D13" s="28" t="e">
        <v>#REF!</v>
      </c>
      <c r="E13" s="155" t="e">
        <v>#REF!</v>
      </c>
      <c r="F13" s="28" t="e">
        <v>#REF!</v>
      </c>
      <c r="G13" s="28" t="e">
        <v>#REF!</v>
      </c>
      <c r="H13" s="174" t="e">
        <v>#REF!</v>
      </c>
      <c r="I13" s="86"/>
      <c r="J13" s="155" t="e">
        <v>#REF!</v>
      </c>
      <c r="K13" s="28" t="e">
        <v>#REF!</v>
      </c>
      <c r="L13" s="155" t="e">
        <v>#REF!</v>
      </c>
      <c r="M13" s="28" t="e">
        <v>#REF!</v>
      </c>
      <c r="N13" s="28" t="e">
        <v>#REF!</v>
      </c>
      <c r="O13" s="174" t="e">
        <v>#REF!</v>
      </c>
      <c r="P13" s="176" t="e">
        <v>#REF!</v>
      </c>
      <c r="Q13" s="176" t="e">
        <v>#REF!</v>
      </c>
      <c r="R13" s="176" t="e">
        <v>#REF!</v>
      </c>
      <c r="S13" s="176" t="e">
        <v>#REF!</v>
      </c>
      <c r="T13" s="176" t="e">
        <v>#REF!</v>
      </c>
      <c r="U13" s="176" t="e">
        <v>#REF!</v>
      </c>
      <c r="V13" s="176" t="e">
        <v>#REF!</v>
      </c>
      <c r="W13" s="176" t="e">
        <v>#REF!</v>
      </c>
      <c r="X13" s="176" t="e">
        <v>#REF!</v>
      </c>
      <c r="Y13" s="176" t="e">
        <v>#REF!</v>
      </c>
      <c r="Z13" s="176" t="e">
        <v>#REF!</v>
      </c>
      <c r="AA13" s="176" t="e">
        <v>#REF!</v>
      </c>
    </row>
    <row r="14" spans="1:27" s="38" customFormat="1" ht="12.95" customHeight="1" x14ac:dyDescent="0.2">
      <c r="A14" s="124" t="s">
        <v>4</v>
      </c>
      <c r="B14" s="37"/>
      <c r="C14" s="151" t="e">
        <v>#REF!</v>
      </c>
      <c r="D14" s="16" t="e">
        <v>#REF!</v>
      </c>
      <c r="E14" s="151" t="e">
        <v>#REF!</v>
      </c>
      <c r="F14" s="16" t="e">
        <v>#REF!</v>
      </c>
      <c r="G14" s="16" t="e">
        <v>#REF!</v>
      </c>
      <c r="H14" s="16"/>
      <c r="I14" s="86"/>
      <c r="J14" s="151" t="e">
        <v>#REF!</v>
      </c>
      <c r="K14" s="16" t="e">
        <v>#REF!</v>
      </c>
      <c r="L14" s="151" t="e">
        <v>#REF!</v>
      </c>
      <c r="M14" s="16" t="e">
        <v>#REF!</v>
      </c>
      <c r="N14" s="16" t="e">
        <v>#REF!</v>
      </c>
      <c r="O14" s="16"/>
      <c r="P14" s="176" t="e">
        <v>#REF!</v>
      </c>
      <c r="Q14" s="176" t="e">
        <v>#REF!</v>
      </c>
      <c r="R14" s="176" t="e">
        <v>#REF!</v>
      </c>
      <c r="S14" s="176" t="e">
        <v>#REF!</v>
      </c>
      <c r="T14" s="176" t="e">
        <v>#REF!</v>
      </c>
      <c r="U14" s="176" t="e">
        <v>#REF!</v>
      </c>
      <c r="V14" s="176" t="e">
        <v>#REF!</v>
      </c>
      <c r="W14" s="176" t="e">
        <v>#REF!</v>
      </c>
      <c r="X14" s="176" t="e">
        <v>#REF!</v>
      </c>
      <c r="Y14" s="176" t="e">
        <v>#REF!</v>
      </c>
      <c r="Z14" s="176" t="e">
        <v>#REF!</v>
      </c>
      <c r="AA14" s="176" t="e">
        <v>#REF!</v>
      </c>
    </row>
    <row r="15" spans="1:27" s="38" customFormat="1" ht="12.95" customHeight="1" x14ac:dyDescent="0.2">
      <c r="A15" s="125" t="s">
        <v>14</v>
      </c>
      <c r="B15" s="49"/>
      <c r="C15" s="159" t="e">
        <v>#REF!</v>
      </c>
      <c r="D15" s="26" t="e">
        <v>#REF!</v>
      </c>
      <c r="E15" s="159" t="e">
        <v>#REF!</v>
      </c>
      <c r="F15" s="26" t="e">
        <v>#REF!</v>
      </c>
      <c r="G15" s="26" t="e">
        <v>#REF!</v>
      </c>
      <c r="H15" s="175"/>
      <c r="I15" s="86"/>
      <c r="J15" s="159" t="e">
        <v>#REF!</v>
      </c>
      <c r="K15" s="26" t="e">
        <v>#REF!</v>
      </c>
      <c r="L15" s="159" t="e">
        <v>#REF!</v>
      </c>
      <c r="M15" s="26" t="e">
        <v>#REF!</v>
      </c>
      <c r="N15" s="26" t="e">
        <v>#REF!</v>
      </c>
      <c r="O15" s="175"/>
      <c r="P15" s="176" t="e">
        <v>#REF!</v>
      </c>
      <c r="Q15" s="176" t="e">
        <v>#REF!</v>
      </c>
      <c r="R15" s="176" t="e">
        <v>#REF!</v>
      </c>
      <c r="S15" s="176" t="e">
        <v>#REF!</v>
      </c>
      <c r="T15" s="176" t="e">
        <v>#REF!</v>
      </c>
      <c r="U15" s="176" t="e">
        <v>#REF!</v>
      </c>
      <c r="V15" s="176" t="e">
        <v>#REF!</v>
      </c>
      <c r="W15" s="176" t="e">
        <v>#REF!</v>
      </c>
      <c r="X15" s="176" t="e">
        <v>#REF!</v>
      </c>
      <c r="Y15" s="176" t="e">
        <v>#REF!</v>
      </c>
      <c r="Z15" s="176" t="e">
        <v>#REF!</v>
      </c>
      <c r="AA15" s="176" t="e">
        <v>#REF!</v>
      </c>
    </row>
    <row r="16" spans="1:27" s="38" customFormat="1" ht="12.95" customHeight="1" x14ac:dyDescent="0.2">
      <c r="A16" s="126" t="s">
        <v>18</v>
      </c>
      <c r="B16" s="49"/>
      <c r="C16" s="151" t="e">
        <v>#REF!</v>
      </c>
      <c r="D16" s="16" t="e">
        <v>#REF!</v>
      </c>
      <c r="E16" s="151" t="e">
        <v>#REF!</v>
      </c>
      <c r="F16" s="16" t="e">
        <v>#REF!</v>
      </c>
      <c r="G16" s="16" t="e">
        <v>#REF!</v>
      </c>
      <c r="H16" s="16" t="e">
        <v>#REF!</v>
      </c>
      <c r="I16" s="35"/>
      <c r="J16" s="151" t="e">
        <v>#REF!</v>
      </c>
      <c r="K16" s="16" t="e">
        <v>#REF!</v>
      </c>
      <c r="L16" s="151" t="e">
        <v>#REF!</v>
      </c>
      <c r="M16" s="16" t="e">
        <v>#REF!</v>
      </c>
      <c r="N16" s="16" t="e">
        <v>#REF!</v>
      </c>
      <c r="O16" s="16" t="e">
        <v>#REF!</v>
      </c>
      <c r="P16" s="176" t="e">
        <v>#REF!</v>
      </c>
      <c r="Q16" s="176" t="e">
        <v>#REF!</v>
      </c>
      <c r="R16" s="176" t="e">
        <v>#REF!</v>
      </c>
      <c r="S16" s="176" t="e">
        <v>#REF!</v>
      </c>
      <c r="T16" s="176" t="e">
        <v>#REF!</v>
      </c>
      <c r="U16" s="176" t="e">
        <v>#REF!</v>
      </c>
      <c r="V16" s="176" t="e">
        <v>#REF!</v>
      </c>
      <c r="W16" s="176" t="e">
        <v>#REF!</v>
      </c>
      <c r="X16" s="176" t="e">
        <v>#REF!</v>
      </c>
      <c r="Y16" s="176" t="e">
        <v>#REF!</v>
      </c>
      <c r="Z16" s="176" t="e">
        <v>#REF!</v>
      </c>
      <c r="AA16" s="176" t="e">
        <v>#REF!</v>
      </c>
    </row>
    <row r="17" spans="1:27" s="38" customFormat="1" ht="12.95" customHeight="1" thickBot="1" x14ac:dyDescent="0.25">
      <c r="A17" s="127" t="s">
        <v>5</v>
      </c>
      <c r="B17" s="78"/>
      <c r="C17" s="154" t="e">
        <v>#REF!</v>
      </c>
      <c r="D17" s="102" t="e">
        <v>#REF!</v>
      </c>
      <c r="E17" s="154" t="e">
        <v>#REF!</v>
      </c>
      <c r="F17" s="140" t="e">
        <v>#REF!</v>
      </c>
      <c r="G17" s="103" t="e">
        <v>#REF!</v>
      </c>
      <c r="H17" s="103"/>
      <c r="I17" s="81"/>
      <c r="J17" s="154" t="e">
        <v>#REF!</v>
      </c>
      <c r="K17" s="102" t="e">
        <v>#REF!</v>
      </c>
      <c r="L17" s="154" t="e">
        <v>#REF!</v>
      </c>
      <c r="M17" s="140" t="e">
        <v>#REF!</v>
      </c>
      <c r="N17" s="103" t="e">
        <v>#REF!</v>
      </c>
      <c r="O17" s="103"/>
      <c r="P17" s="176" t="e">
        <v>#REF!</v>
      </c>
      <c r="Q17" s="176" t="e">
        <v>#REF!</v>
      </c>
      <c r="R17" s="176" t="e">
        <v>#REF!</v>
      </c>
      <c r="S17" s="176" t="e">
        <v>#REF!</v>
      </c>
      <c r="T17" s="176" t="e">
        <v>#REF!</v>
      </c>
      <c r="U17" s="176" t="e">
        <v>#REF!</v>
      </c>
      <c r="V17" s="176" t="e">
        <v>#REF!</v>
      </c>
      <c r="W17" s="176" t="e">
        <v>#REF!</v>
      </c>
      <c r="X17" s="176" t="e">
        <v>#REF!</v>
      </c>
      <c r="Y17" s="176" t="e">
        <v>#REF!</v>
      </c>
      <c r="Z17" s="176" t="e">
        <v>#REF!</v>
      </c>
      <c r="AA17" s="176" t="e">
        <v>#REF!</v>
      </c>
    </row>
    <row r="18" spans="1:27" s="38" customFormat="1" ht="11.1" customHeight="1" x14ac:dyDescent="0.2">
      <c r="A18" s="128"/>
      <c r="B18" s="49"/>
      <c r="C18" s="104"/>
      <c r="D18" s="23"/>
      <c r="E18" s="104"/>
      <c r="F18" s="24"/>
      <c r="G18" s="105"/>
      <c r="H18" s="105"/>
      <c r="I18" s="49"/>
      <c r="J18" s="96"/>
      <c r="K18" s="76"/>
      <c r="L18" s="96"/>
      <c r="M18" s="97"/>
      <c r="N18" s="98"/>
      <c r="O18" s="98"/>
      <c r="P18" s="176" t="e">
        <v>#REF!</v>
      </c>
      <c r="Q18" s="176" t="e">
        <v>#REF!</v>
      </c>
      <c r="R18" s="176" t="e">
        <v>#REF!</v>
      </c>
      <c r="S18" s="176" t="e">
        <v>#REF!</v>
      </c>
      <c r="T18" s="176" t="e">
        <v>#REF!</v>
      </c>
      <c r="U18" s="176" t="e">
        <v>#REF!</v>
      </c>
      <c r="V18" s="176" t="e">
        <v>#REF!</v>
      </c>
      <c r="W18" s="176" t="e">
        <v>#REF!</v>
      </c>
      <c r="X18" s="176" t="e">
        <v>#REF!</v>
      </c>
      <c r="Y18" s="176" t="e">
        <v>#REF!</v>
      </c>
      <c r="Z18" s="176" t="e">
        <v>#REF!</v>
      </c>
      <c r="AA18" s="176" t="e">
        <v>#REF!</v>
      </c>
    </row>
    <row r="19" spans="1:27" s="38" customFormat="1" ht="15" customHeight="1" x14ac:dyDescent="0.2">
      <c r="A19" s="92" t="s">
        <v>12</v>
      </c>
      <c r="B19" s="30"/>
      <c r="C19" s="94"/>
      <c r="D19" s="94"/>
      <c r="E19" s="94"/>
      <c r="F19" s="77"/>
      <c r="G19" s="77"/>
      <c r="H19" s="77"/>
      <c r="I19" s="53"/>
      <c r="J19" s="99"/>
      <c r="K19" s="99"/>
      <c r="L19" s="100"/>
      <c r="M19" s="101"/>
      <c r="N19" s="101"/>
      <c r="O19" s="101"/>
      <c r="P19" s="176" t="e">
        <v>#REF!</v>
      </c>
      <c r="Q19" s="176" t="e">
        <v>#REF!</v>
      </c>
      <c r="R19" s="176" t="e">
        <v>#REF!</v>
      </c>
      <c r="S19" s="176" t="e">
        <v>#REF!</v>
      </c>
      <c r="T19" s="176" t="e">
        <v>#REF!</v>
      </c>
      <c r="U19" s="176" t="e">
        <v>#REF!</v>
      </c>
      <c r="V19" s="176" t="e">
        <v>#REF!</v>
      </c>
      <c r="W19" s="176" t="e">
        <v>#REF!</v>
      </c>
      <c r="X19" s="176" t="e">
        <v>#REF!</v>
      </c>
      <c r="Y19" s="176" t="e">
        <v>#REF!</v>
      </c>
      <c r="Z19" s="176" t="e">
        <v>#REF!</v>
      </c>
      <c r="AA19" s="176" t="e">
        <v>#REF!</v>
      </c>
    </row>
    <row r="20" spans="1:27" s="38" customFormat="1" ht="12.95" customHeight="1" x14ac:dyDescent="0.2">
      <c r="A20" s="139" t="s">
        <v>13</v>
      </c>
      <c r="B20" s="82"/>
      <c r="C20" s="166" t="e">
        <v>#REF!</v>
      </c>
      <c r="D20" s="167"/>
      <c r="E20" s="166" t="e">
        <v>#REF!</v>
      </c>
      <c r="F20" s="168"/>
      <c r="G20" s="169" t="e">
        <v>#REF!</v>
      </c>
      <c r="H20" s="169"/>
      <c r="I20" s="83"/>
      <c r="J20" s="109" t="e">
        <v>#REF!</v>
      </c>
      <c r="K20" s="133"/>
      <c r="L20" s="109" t="e">
        <v>#REF!</v>
      </c>
      <c r="M20" s="106"/>
      <c r="N20" s="111" t="e">
        <v>#REF!</v>
      </c>
      <c r="O20" s="134"/>
      <c r="P20" s="176" t="e">
        <v>#REF!</v>
      </c>
      <c r="Q20" s="176" t="e">
        <v>#REF!</v>
      </c>
      <c r="R20" s="176" t="e">
        <v>#REF!</v>
      </c>
      <c r="S20" s="176" t="e">
        <v>#REF!</v>
      </c>
      <c r="T20" s="176" t="e">
        <v>#REF!</v>
      </c>
      <c r="U20" s="176" t="e">
        <v>#REF!</v>
      </c>
      <c r="V20" s="176" t="e">
        <v>#REF!</v>
      </c>
      <c r="W20" s="176" t="e">
        <v>#REF!</v>
      </c>
      <c r="X20" s="176" t="e">
        <v>#REF!</v>
      </c>
      <c r="Y20" s="176" t="e">
        <v>#REF!</v>
      </c>
      <c r="Z20" s="176" t="e">
        <v>#REF!</v>
      </c>
      <c r="AA20" s="176" t="e">
        <v>#REF!</v>
      </c>
    </row>
    <row r="21" spans="1:27" s="38" customFormat="1" ht="12.95" customHeight="1" x14ac:dyDescent="0.2">
      <c r="A21" s="129" t="s">
        <v>16</v>
      </c>
      <c r="B21" s="84"/>
      <c r="C21" s="141"/>
      <c r="D21" s="107"/>
      <c r="E21" s="141"/>
      <c r="F21" s="107"/>
      <c r="G21" s="108">
        <v>13.537117903930129</v>
      </c>
      <c r="H21" s="108"/>
      <c r="I21" s="50"/>
      <c r="J21" s="142"/>
      <c r="K21" s="142"/>
      <c r="L21" s="142"/>
      <c r="M21" s="142"/>
      <c r="N21" s="142"/>
      <c r="O21" s="142"/>
      <c r="P21" s="176" t="e">
        <v>#REF!</v>
      </c>
      <c r="Q21" s="176" t="e">
        <v>#REF!</v>
      </c>
      <c r="R21" s="176" t="e">
        <v>#REF!</v>
      </c>
      <c r="S21" s="176" t="e">
        <v>#REF!</v>
      </c>
      <c r="T21" s="176" t="e">
        <v>#REF!</v>
      </c>
      <c r="U21" s="176" t="e">
        <v>#REF!</v>
      </c>
      <c r="V21" s="176" t="e">
        <v>#REF!</v>
      </c>
      <c r="W21" s="176" t="e">
        <v>#REF!</v>
      </c>
      <c r="X21" s="176" t="e">
        <v>#REF!</v>
      </c>
      <c r="Y21" s="176" t="e">
        <v>#REF!</v>
      </c>
      <c r="Z21" s="176" t="e">
        <v>#REF!</v>
      </c>
      <c r="AA21" s="176" t="e">
        <v>#REF!</v>
      </c>
    </row>
    <row r="22" spans="1:27" s="38" customFormat="1" ht="12.95" customHeight="1" x14ac:dyDescent="0.2">
      <c r="A22" s="136" t="s">
        <v>22</v>
      </c>
      <c r="B22" s="84"/>
      <c r="C22" s="109" t="e">
        <v>#REF!</v>
      </c>
      <c r="D22" s="110"/>
      <c r="E22" s="109" t="e">
        <v>#REF!</v>
      </c>
      <c r="F22" s="110"/>
      <c r="G22" s="111" t="e">
        <v>#REF!</v>
      </c>
      <c r="H22" s="111"/>
      <c r="I22" s="50"/>
      <c r="J22" s="161"/>
      <c r="K22" s="107"/>
      <c r="L22" s="161"/>
      <c r="M22" s="107"/>
      <c r="N22" s="113"/>
      <c r="O22" s="113"/>
      <c r="P22" s="176" t="e">
        <v>#REF!</v>
      </c>
      <c r="Q22" s="176" t="e">
        <v>#REF!</v>
      </c>
      <c r="R22" s="176" t="e">
        <v>#REF!</v>
      </c>
      <c r="S22" s="176" t="e">
        <v>#REF!</v>
      </c>
      <c r="T22" s="176" t="e">
        <v>#REF!</v>
      </c>
      <c r="U22" s="176" t="e">
        <v>#REF!</v>
      </c>
      <c r="V22" s="176" t="e">
        <v>#REF!</v>
      </c>
      <c r="W22" s="176" t="e">
        <v>#REF!</v>
      </c>
      <c r="X22" s="176" t="e">
        <v>#REF!</v>
      </c>
      <c r="Y22" s="176" t="e">
        <v>#REF!</v>
      </c>
      <c r="Z22" s="176" t="e">
        <v>#REF!</v>
      </c>
      <c r="AA22" s="176" t="e">
        <v>#REF!</v>
      </c>
    </row>
    <row r="23" spans="1:27" s="38" customFormat="1" x14ac:dyDescent="0.2">
      <c r="A23" s="137" t="s">
        <v>20</v>
      </c>
      <c r="B23" s="84"/>
      <c r="C23" s="156" t="e">
        <v>#REF!</v>
      </c>
      <c r="D23" s="112"/>
      <c r="E23" s="156" t="e">
        <v>#REF!</v>
      </c>
      <c r="F23" s="112"/>
      <c r="G23" s="113" t="e">
        <v>#REF!</v>
      </c>
      <c r="H23" s="113"/>
      <c r="I23" s="50"/>
      <c r="J23" s="156"/>
      <c r="K23" s="112"/>
      <c r="L23" s="156"/>
      <c r="M23" s="112"/>
      <c r="N23" s="113"/>
      <c r="O23" s="113"/>
      <c r="P23" s="176" t="e">
        <v>#REF!</v>
      </c>
      <c r="Q23" s="176" t="e">
        <v>#REF!</v>
      </c>
      <c r="R23" s="176" t="e">
        <v>#REF!</v>
      </c>
      <c r="S23" s="176" t="e">
        <v>#REF!</v>
      </c>
      <c r="T23" s="176" t="e">
        <v>#REF!</v>
      </c>
      <c r="U23" s="176" t="e">
        <v>#REF!</v>
      </c>
      <c r="V23" s="176" t="e">
        <v>#REF!</v>
      </c>
      <c r="W23" s="176" t="e">
        <v>#REF!</v>
      </c>
      <c r="X23" s="176" t="e">
        <v>#REF!</v>
      </c>
      <c r="Y23" s="176" t="e">
        <v>#REF!</v>
      </c>
      <c r="Z23" s="176" t="e">
        <v>#REF!</v>
      </c>
      <c r="AA23" s="176" t="e">
        <v>#REF!</v>
      </c>
    </row>
    <row r="24" spans="1:27" s="38" customFormat="1" ht="12.95" customHeight="1" x14ac:dyDescent="0.2">
      <c r="A24" s="136" t="s">
        <v>21</v>
      </c>
      <c r="B24" s="84"/>
      <c r="C24" s="109" t="e">
        <v>#REF!</v>
      </c>
      <c r="D24" s="110"/>
      <c r="E24" s="109" t="e">
        <v>#REF!</v>
      </c>
      <c r="F24" s="110"/>
      <c r="G24" s="111" t="e">
        <v>#REF!</v>
      </c>
      <c r="H24" s="111"/>
      <c r="I24" s="83"/>
      <c r="J24" s="161"/>
      <c r="K24" s="107"/>
      <c r="L24" s="161"/>
      <c r="M24" s="107"/>
      <c r="N24" s="113"/>
      <c r="O24" s="113"/>
      <c r="P24" s="176" t="e">
        <v>#REF!</v>
      </c>
      <c r="Q24" s="176" t="e">
        <v>#REF!</v>
      </c>
      <c r="R24" s="176" t="e">
        <v>#REF!</v>
      </c>
      <c r="S24" s="176" t="e">
        <v>#REF!</v>
      </c>
      <c r="T24" s="176" t="e">
        <v>#REF!</v>
      </c>
      <c r="U24" s="176" t="e">
        <v>#REF!</v>
      </c>
      <c r="V24" s="176" t="e">
        <v>#REF!</v>
      </c>
      <c r="W24" s="176" t="e">
        <v>#REF!</v>
      </c>
      <c r="X24" s="176" t="e">
        <v>#REF!</v>
      </c>
      <c r="Y24" s="176" t="e">
        <v>#REF!</v>
      </c>
      <c r="Z24" s="176" t="e">
        <v>#REF!</v>
      </c>
      <c r="AA24" s="176" t="e">
        <v>#REF!</v>
      </c>
    </row>
    <row r="25" spans="1:27" s="38" customFormat="1" ht="12.95" customHeight="1" x14ac:dyDescent="0.2">
      <c r="A25" s="129"/>
      <c r="B25" s="84"/>
      <c r="C25" s="156"/>
      <c r="D25" s="114"/>
      <c r="E25" s="156"/>
      <c r="F25" s="115"/>
      <c r="G25" s="58"/>
      <c r="H25" s="58"/>
      <c r="I25" s="83"/>
      <c r="J25" s="142"/>
      <c r="K25" s="142"/>
      <c r="L25" s="142"/>
      <c r="M25" s="142"/>
      <c r="N25" s="142"/>
      <c r="O25" s="142"/>
      <c r="P25" s="176" t="e">
        <v>#REF!</v>
      </c>
      <c r="Q25" s="176" t="e">
        <v>#REF!</v>
      </c>
      <c r="R25" s="176" t="e">
        <v>#REF!</v>
      </c>
      <c r="S25" s="176" t="e">
        <v>#REF!</v>
      </c>
      <c r="T25" s="176" t="e">
        <v>#REF!</v>
      </c>
      <c r="U25" s="176" t="e">
        <v>#REF!</v>
      </c>
      <c r="V25" s="176" t="e">
        <v>#REF!</v>
      </c>
      <c r="W25" s="176" t="e">
        <v>#REF!</v>
      </c>
      <c r="X25" s="176" t="e">
        <v>#REF!</v>
      </c>
      <c r="Y25" s="176" t="e">
        <v>#REF!</v>
      </c>
      <c r="Z25" s="176" t="e">
        <v>#REF!</v>
      </c>
      <c r="AA25" s="176" t="e">
        <v>#REF!</v>
      </c>
    </row>
    <row r="26" spans="1:27" s="38" customFormat="1" ht="12.95" customHeight="1" x14ac:dyDescent="0.2">
      <c r="A26" s="130" t="s">
        <v>31</v>
      </c>
      <c r="B26" s="82"/>
      <c r="C26" s="160"/>
      <c r="D26" s="116"/>
      <c r="E26" s="160"/>
      <c r="F26" s="116"/>
      <c r="G26" s="117"/>
      <c r="H26" s="117"/>
      <c r="I26" s="83"/>
      <c r="J26" s="142"/>
      <c r="K26" s="142"/>
      <c r="L26" s="142"/>
      <c r="M26" s="142"/>
      <c r="N26" s="142"/>
      <c r="O26" s="142"/>
      <c r="P26" s="176" t="e">
        <v>#REF!</v>
      </c>
      <c r="Q26" s="176" t="e">
        <v>#REF!</v>
      </c>
      <c r="R26" s="176" t="e">
        <v>#REF!</v>
      </c>
      <c r="S26" s="176" t="e">
        <v>#REF!</v>
      </c>
      <c r="T26" s="176" t="e">
        <v>#REF!</v>
      </c>
      <c r="U26" s="176" t="e">
        <v>#REF!</v>
      </c>
      <c r="V26" s="176" t="e">
        <v>#REF!</v>
      </c>
      <c r="W26" s="176" t="e">
        <v>#REF!</v>
      </c>
      <c r="X26" s="176" t="e">
        <v>#REF!</v>
      </c>
      <c r="Y26" s="176" t="e">
        <v>#REF!</v>
      </c>
      <c r="Z26" s="176" t="e">
        <v>#REF!</v>
      </c>
      <c r="AA26" s="176" t="e">
        <v>#REF!</v>
      </c>
    </row>
    <row r="27" spans="1:27" s="38" customFormat="1" ht="12.95" customHeight="1" x14ac:dyDescent="0.2">
      <c r="A27" s="136" t="s">
        <v>25</v>
      </c>
      <c r="B27" s="82"/>
      <c r="C27" s="19" t="e">
        <v>#REF!</v>
      </c>
      <c r="D27" s="16"/>
      <c r="E27" s="19" t="e">
        <v>#REF!</v>
      </c>
      <c r="F27" s="16"/>
      <c r="G27" s="16" t="e">
        <v>#REF!</v>
      </c>
      <c r="H27" s="16"/>
      <c r="I27" s="83"/>
      <c r="J27" s="19" t="e">
        <v>#REF!</v>
      </c>
      <c r="K27" s="16"/>
      <c r="L27" s="19" t="e">
        <v>#REF!</v>
      </c>
      <c r="M27" s="16"/>
      <c r="N27" s="16" t="e">
        <v>#REF!</v>
      </c>
      <c r="O27" s="16"/>
      <c r="P27" s="176" t="e">
        <v>#REF!</v>
      </c>
      <c r="Q27" s="176" t="e">
        <v>#REF!</v>
      </c>
      <c r="R27" s="176" t="e">
        <v>#REF!</v>
      </c>
      <c r="S27" s="176" t="e">
        <v>#REF!</v>
      </c>
      <c r="T27" s="176" t="e">
        <v>#REF!</v>
      </c>
      <c r="U27" s="176" t="e">
        <v>#REF!</v>
      </c>
      <c r="V27" s="176" t="e">
        <v>#REF!</v>
      </c>
      <c r="W27" s="176" t="e">
        <v>#REF!</v>
      </c>
      <c r="X27" s="176" t="e">
        <v>#REF!</v>
      </c>
      <c r="Y27" s="176" t="e">
        <v>#REF!</v>
      </c>
      <c r="Z27" s="176" t="e">
        <v>#REF!</v>
      </c>
      <c r="AA27" s="176" t="e">
        <v>#REF!</v>
      </c>
    </row>
    <row r="28" spans="1:27" s="38" customFormat="1" ht="12.95" customHeight="1" x14ac:dyDescent="0.2">
      <c r="A28" s="137" t="s">
        <v>27</v>
      </c>
      <c r="B28" s="84"/>
      <c r="C28" s="157" t="e">
        <v>#REF!</v>
      </c>
      <c r="D28" s="58"/>
      <c r="E28" s="157" t="e">
        <v>#REF!</v>
      </c>
      <c r="F28" s="58"/>
      <c r="G28" s="58" t="e">
        <v>#REF!</v>
      </c>
      <c r="H28" s="58"/>
      <c r="I28" s="83"/>
      <c r="J28" s="157" t="e">
        <v>#REF!</v>
      </c>
      <c r="K28" s="58"/>
      <c r="L28" s="157" t="e">
        <v>#REF!</v>
      </c>
      <c r="M28" s="58"/>
      <c r="N28" s="58" t="e">
        <v>#REF!</v>
      </c>
      <c r="O28" s="58"/>
      <c r="P28" s="176" t="e">
        <v>#REF!</v>
      </c>
      <c r="Q28" s="176" t="e">
        <v>#REF!</v>
      </c>
      <c r="R28" s="176" t="e">
        <v>#REF!</v>
      </c>
      <c r="S28" s="176" t="e">
        <v>#REF!</v>
      </c>
      <c r="T28" s="176" t="e">
        <v>#REF!</v>
      </c>
      <c r="U28" s="176" t="e">
        <v>#REF!</v>
      </c>
      <c r="V28" s="176" t="e">
        <v>#REF!</v>
      </c>
      <c r="W28" s="176" t="e">
        <v>#REF!</v>
      </c>
      <c r="X28" s="176" t="e">
        <v>#REF!</v>
      </c>
      <c r="Y28" s="176" t="e">
        <v>#REF!</v>
      </c>
      <c r="Z28" s="176" t="e">
        <v>#REF!</v>
      </c>
      <c r="AA28" s="176" t="e">
        <v>#REF!</v>
      </c>
    </row>
    <row r="29" spans="1:27" s="38" customFormat="1" ht="12.95" customHeight="1" thickBot="1" x14ac:dyDescent="0.25">
      <c r="A29" s="138" t="s">
        <v>26</v>
      </c>
      <c r="B29" s="93"/>
      <c r="C29" s="158" t="e">
        <v>#REF!</v>
      </c>
      <c r="D29" s="29"/>
      <c r="E29" s="158" t="e">
        <v>#REF!</v>
      </c>
      <c r="F29" s="29"/>
      <c r="G29" s="29" t="e">
        <v>#REF!</v>
      </c>
      <c r="H29" s="16"/>
      <c r="I29" s="83"/>
      <c r="J29" s="158" t="e">
        <v>#REF!</v>
      </c>
      <c r="K29" s="29"/>
      <c r="L29" s="158" t="e">
        <v>#REF!</v>
      </c>
      <c r="M29" s="29"/>
      <c r="N29" s="29" t="e">
        <v>#REF!</v>
      </c>
      <c r="O29" s="16"/>
      <c r="P29" s="176" t="e">
        <v>#REF!</v>
      </c>
      <c r="Q29" s="176" t="e">
        <v>#REF!</v>
      </c>
      <c r="R29" s="176" t="e">
        <v>#REF!</v>
      </c>
      <c r="S29" s="176" t="e">
        <v>#REF!</v>
      </c>
      <c r="T29" s="176" t="e">
        <v>#REF!</v>
      </c>
      <c r="U29" s="176" t="e">
        <v>#REF!</v>
      </c>
      <c r="V29" s="176" t="e">
        <v>#REF!</v>
      </c>
      <c r="W29" s="176" t="e">
        <v>#REF!</v>
      </c>
      <c r="X29" s="176" t="e">
        <v>#REF!</v>
      </c>
      <c r="Y29" s="176" t="e">
        <v>#REF!</v>
      </c>
      <c r="Z29" s="176" t="e">
        <v>#REF!</v>
      </c>
      <c r="AA29" s="176" t="e">
        <v>#REF!</v>
      </c>
    </row>
    <row r="30" spans="1:27" s="51" customFormat="1" ht="11.1" customHeight="1" x14ac:dyDescent="0.2">
      <c r="A30" s="60"/>
      <c r="B30" s="37"/>
      <c r="C30" s="36"/>
      <c r="D30" s="36"/>
      <c r="E30" s="54"/>
      <c r="F30" s="54"/>
      <c r="G30" s="54"/>
      <c r="H30" s="54"/>
      <c r="I30" s="54"/>
      <c r="J30" s="142"/>
      <c r="K30" s="142"/>
      <c r="L30" s="142"/>
      <c r="M30" s="142"/>
      <c r="N30" s="142"/>
      <c r="O30" s="142"/>
      <c r="P30" s="50"/>
      <c r="Q30" s="50"/>
      <c r="R30" s="50"/>
    </row>
    <row r="31" spans="1:27" s="38" customFormat="1" ht="11.1" customHeight="1" x14ac:dyDescent="0.2">
      <c r="A31" s="131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</row>
    <row r="32" spans="1:27" s="38" customFormat="1" ht="14.25" customHeight="1" x14ac:dyDescent="0.2">
      <c r="A32" s="615" t="s">
        <v>35</v>
      </c>
      <c r="B32" s="615"/>
      <c r="C32" s="615"/>
      <c r="D32" s="615"/>
      <c r="E32" s="615"/>
      <c r="F32" s="615"/>
      <c r="G32" s="615"/>
      <c r="H32" s="615"/>
      <c r="I32" s="615"/>
      <c r="J32" s="615"/>
      <c r="K32" s="615"/>
      <c r="L32" s="615"/>
      <c r="M32" s="615"/>
      <c r="N32" s="615"/>
      <c r="O32" s="173"/>
    </row>
    <row r="33" spans="1:19" s="38" customFormat="1" ht="11.1" customHeight="1" x14ac:dyDescent="0.2">
      <c r="A33" s="613" t="s">
        <v>32</v>
      </c>
      <c r="B33" s="613"/>
      <c r="C33" s="613"/>
      <c r="D33" s="613"/>
      <c r="E33" s="613"/>
      <c r="F33" s="613"/>
      <c r="G33" s="613"/>
      <c r="H33" s="613"/>
      <c r="I33" s="613"/>
      <c r="J33" s="613"/>
      <c r="K33" s="613"/>
      <c r="L33" s="613"/>
      <c r="M33" s="613"/>
      <c r="N33" s="613"/>
    </row>
    <row r="34" spans="1:19" s="38" customFormat="1" ht="11.1" customHeight="1" x14ac:dyDescent="0.2">
      <c r="A34" s="13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177" t="e">
        <f>+SUM(C10:C12)</f>
        <v>#REF!</v>
      </c>
      <c r="Q34" s="178"/>
      <c r="R34" s="177" t="e">
        <f>+SUM(E10:E12)</f>
        <v>#REF!</v>
      </c>
      <c r="S34" s="179" t="e">
        <f>+P34/R34-1</f>
        <v>#REF!</v>
      </c>
    </row>
    <row r="35" spans="1:19" s="38" customFormat="1" ht="11.1" customHeight="1" x14ac:dyDescent="0.2">
      <c r="A35" s="63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</row>
    <row r="36" spans="1:19" x14ac:dyDescent="0.2">
      <c r="B36" s="32"/>
      <c r="F36" s="32"/>
      <c r="J36" s="79"/>
      <c r="K36" s="44"/>
      <c r="L36" s="33"/>
    </row>
    <row r="37" spans="1:19" x14ac:dyDescent="0.2">
      <c r="B37" s="32"/>
      <c r="F37" s="32"/>
      <c r="M37" s="80"/>
      <c r="N37" s="80"/>
      <c r="O37" s="80"/>
    </row>
  </sheetData>
  <mergeCells count="7">
    <mergeCell ref="A1:N1"/>
    <mergeCell ref="A2:N2"/>
    <mergeCell ref="A33:N33"/>
    <mergeCell ref="A3:O3"/>
    <mergeCell ref="A32:N32"/>
    <mergeCell ref="J5:N5"/>
    <mergeCell ref="C5:G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5"/>
  <sheetViews>
    <sheetView showGridLines="0" topLeftCell="A36" zoomScale="110" zoomScaleNormal="110" zoomScaleSheetLayoutView="100" workbookViewId="0">
      <selection activeCell="A43" sqref="A43:XFD54"/>
    </sheetView>
  </sheetViews>
  <sheetFormatPr baseColWidth="10" defaultColWidth="9.85546875" defaultRowHeight="15.75" x14ac:dyDescent="0.2"/>
  <cols>
    <col min="1" max="1" width="42" style="72" customWidth="1"/>
    <col min="2" max="2" width="1.7109375" style="34" customWidth="1"/>
    <col min="3" max="5" width="8.7109375" style="73" customWidth="1"/>
    <col min="6" max="6" width="8.7109375" style="74" customWidth="1"/>
    <col min="7" max="7" width="8.7109375" style="73" customWidth="1"/>
    <col min="8" max="8" width="10.5703125" style="73" customWidth="1"/>
    <col min="9" max="9" width="2.7109375" style="75" customWidth="1"/>
    <col min="10" max="14" width="8.7109375" style="72" customWidth="1"/>
    <col min="15" max="15" width="10.42578125" style="72" customWidth="1"/>
    <col min="16" max="16384" width="9.85546875" style="72"/>
  </cols>
  <sheetData>
    <row r="1" spans="1:15" s="5" customFormat="1" ht="12" customHeight="1" x14ac:dyDescent="0.2">
      <c r="A1" s="603" t="s">
        <v>73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</row>
    <row r="2" spans="1:15" s="5" customFormat="1" ht="12" customHeight="1" x14ac:dyDescent="0.2">
      <c r="A2" s="612" t="s">
        <v>84</v>
      </c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  <c r="M2" s="612"/>
      <c r="N2" s="612"/>
      <c r="O2" s="612"/>
    </row>
    <row r="3" spans="1:15" s="5" customFormat="1" ht="11.1" customHeight="1" x14ac:dyDescent="0.2">
      <c r="A3" s="617" t="s">
        <v>87</v>
      </c>
      <c r="B3" s="617"/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</row>
    <row r="4" spans="1:15" s="5" customFormat="1" ht="10.5" customHeight="1" x14ac:dyDescent="0.2">
      <c r="A4" s="9"/>
      <c r="B4" s="2"/>
      <c r="C4" s="6"/>
      <c r="D4" s="6"/>
      <c r="E4" s="6"/>
      <c r="F4" s="7"/>
      <c r="G4" s="6"/>
      <c r="H4" s="6"/>
      <c r="I4" s="8"/>
      <c r="J4" s="3"/>
      <c r="K4" s="3"/>
      <c r="L4" s="4"/>
    </row>
    <row r="5" spans="1:15" s="5" customFormat="1" ht="15" customHeight="1" x14ac:dyDescent="0.2">
      <c r="A5" s="10"/>
      <c r="B5" s="11"/>
      <c r="C5" s="618" t="s">
        <v>234</v>
      </c>
      <c r="D5" s="618"/>
      <c r="E5" s="618"/>
      <c r="F5" s="618"/>
      <c r="G5" s="618"/>
      <c r="H5" s="618"/>
      <c r="I5" s="56"/>
      <c r="J5" s="618" t="s">
        <v>235</v>
      </c>
      <c r="K5" s="618"/>
      <c r="L5" s="618"/>
      <c r="M5" s="618"/>
      <c r="N5" s="618"/>
      <c r="O5" s="618"/>
    </row>
    <row r="6" spans="1:15" s="5" customFormat="1" ht="30.95" customHeight="1" x14ac:dyDescent="0.2">
      <c r="A6" s="25"/>
      <c r="B6" s="12"/>
      <c r="C6" s="185">
        <v>2019</v>
      </c>
      <c r="D6" s="185" t="s">
        <v>79</v>
      </c>
      <c r="E6" s="185" t="s">
        <v>173</v>
      </c>
      <c r="F6" s="185" t="s">
        <v>79</v>
      </c>
      <c r="G6" s="310" t="s">
        <v>141</v>
      </c>
      <c r="H6" s="310" t="s">
        <v>174</v>
      </c>
      <c r="I6" s="188"/>
      <c r="J6" s="185">
        <v>2019</v>
      </c>
      <c r="K6" s="185" t="s">
        <v>79</v>
      </c>
      <c r="L6" s="185" t="s">
        <v>173</v>
      </c>
      <c r="M6" s="185" t="s">
        <v>79</v>
      </c>
      <c r="N6" s="310" t="s">
        <v>141</v>
      </c>
      <c r="O6" s="310" t="s">
        <v>174</v>
      </c>
    </row>
    <row r="7" spans="1:15" s="5" customFormat="1" ht="15" customHeight="1" x14ac:dyDescent="0.2">
      <c r="A7" s="493" t="s">
        <v>116</v>
      </c>
      <c r="B7" s="82"/>
      <c r="C7" s="494">
        <v>5037.7555292829966</v>
      </c>
      <c r="D7" s="494"/>
      <c r="E7" s="494">
        <v>4973.1032185067425</v>
      </c>
      <c r="F7" s="494"/>
      <c r="G7" s="312">
        <f>+C7/E7-1</f>
        <v>1.3000395916911378E-2</v>
      </c>
      <c r="H7" s="312">
        <v>2.0902447751127928E-2</v>
      </c>
      <c r="I7" s="57"/>
      <c r="J7" s="494">
        <v>14887.988957946616</v>
      </c>
      <c r="K7" s="494"/>
      <c r="L7" s="494">
        <v>14538.971288995173</v>
      </c>
      <c r="M7" s="494"/>
      <c r="N7" s="312">
        <f>+J7/L7-1</f>
        <v>2.4005664638434343E-2</v>
      </c>
      <c r="O7" s="312">
        <v>1.5099760742528723E-2</v>
      </c>
    </row>
    <row r="8" spans="1:15" s="5" customFormat="1" ht="15" customHeight="1" x14ac:dyDescent="0.2">
      <c r="A8" s="495" t="s">
        <v>120</v>
      </c>
      <c r="B8" s="49"/>
      <c r="C8" s="496">
        <v>842.13234541447491</v>
      </c>
      <c r="D8" s="496"/>
      <c r="E8" s="496">
        <v>839.22109836093239</v>
      </c>
      <c r="F8" s="496"/>
      <c r="G8" s="497">
        <f t="shared" ref="G8:G32" si="0">+C8/E8-1</f>
        <v>3.4689869680688545E-3</v>
      </c>
      <c r="H8" s="497">
        <v>1.4123266003483126E-2</v>
      </c>
      <c r="I8" s="57"/>
      <c r="J8" s="496">
        <v>2479.2837524709648</v>
      </c>
      <c r="K8" s="496"/>
      <c r="L8" s="496">
        <v>2450.0764168682272</v>
      </c>
      <c r="M8" s="496"/>
      <c r="N8" s="497">
        <f t="shared" ref="N8:N15" si="1">+J8/L8-1</f>
        <v>1.1920989648180669E-2</v>
      </c>
      <c r="O8" s="497">
        <v>9.4414829690860902E-3</v>
      </c>
    </row>
    <row r="9" spans="1:15" s="5" customFormat="1" ht="15" customHeight="1" x14ac:dyDescent="0.2">
      <c r="A9" s="498" t="s">
        <v>63</v>
      </c>
      <c r="B9" s="82"/>
      <c r="C9" s="499">
        <v>52.089314475098661</v>
      </c>
      <c r="D9" s="499"/>
      <c r="E9" s="499">
        <v>48.953614340944071</v>
      </c>
      <c r="F9" s="500"/>
      <c r="G9" s="501">
        <f t="shared" si="0"/>
        <v>6.4054517248013143E-2</v>
      </c>
      <c r="H9" s="501"/>
      <c r="I9" s="21"/>
      <c r="J9" s="499">
        <v>52.322606612513859</v>
      </c>
      <c r="K9" s="499"/>
      <c r="L9" s="499">
        <v>49.342962558188248</v>
      </c>
      <c r="M9" s="500"/>
      <c r="N9" s="501">
        <f t="shared" si="1"/>
        <v>6.0386403650000364E-2</v>
      </c>
      <c r="O9" s="501"/>
    </row>
    <row r="10" spans="1:15" s="5" customFormat="1" ht="15" customHeight="1" x14ac:dyDescent="0.2">
      <c r="A10" s="502" t="s">
        <v>91</v>
      </c>
      <c r="B10" s="49"/>
      <c r="C10" s="503">
        <v>47294.373218262503</v>
      </c>
      <c r="D10" s="504"/>
      <c r="E10" s="503">
        <v>44011.718634632918</v>
      </c>
      <c r="F10" s="496"/>
      <c r="G10" s="497">
        <f t="shared" si="0"/>
        <v>7.4585921328835791E-2</v>
      </c>
      <c r="H10" s="497"/>
      <c r="I10" s="57"/>
      <c r="J10" s="503">
        <v>140570.74494637948</v>
      </c>
      <c r="K10" s="504"/>
      <c r="L10" s="503">
        <v>130251.89439620201</v>
      </c>
      <c r="M10" s="496"/>
      <c r="N10" s="497">
        <f t="shared" si="1"/>
        <v>7.9222268497603832E-2</v>
      </c>
      <c r="O10" s="497"/>
    </row>
    <row r="11" spans="1:15" s="5" customFormat="1" ht="15" customHeight="1" x14ac:dyDescent="0.2">
      <c r="A11" s="311" t="s">
        <v>92</v>
      </c>
      <c r="B11" s="82"/>
      <c r="C11" s="420">
        <v>1404.1789249044466</v>
      </c>
      <c r="D11" s="505"/>
      <c r="E11" s="420">
        <v>136.38453275389264</v>
      </c>
      <c r="F11" s="494"/>
      <c r="G11" s="501">
        <f t="shared" si="0"/>
        <v>9.2957343956172984</v>
      </c>
      <c r="H11" s="494"/>
      <c r="I11" s="57"/>
      <c r="J11" s="420">
        <v>1932.9678505611755</v>
      </c>
      <c r="K11" s="505"/>
      <c r="L11" s="420">
        <v>325.12873986826372</v>
      </c>
      <c r="M11" s="494"/>
      <c r="N11" s="501">
        <f t="shared" si="1"/>
        <v>4.9452383426466051</v>
      </c>
      <c r="O11" s="494"/>
    </row>
    <row r="12" spans="1:15" s="5" customFormat="1" ht="15" customHeight="1" x14ac:dyDescent="0.2">
      <c r="A12" s="506" t="s">
        <v>121</v>
      </c>
      <c r="B12" s="49"/>
      <c r="C12" s="507">
        <v>48698.552143166955</v>
      </c>
      <c r="D12" s="508">
        <f>+C12/$C$12</f>
        <v>1</v>
      </c>
      <c r="E12" s="507">
        <v>44148.103167386806</v>
      </c>
      <c r="F12" s="508">
        <f t="shared" ref="F12:F20" si="2">+E12/$E$12</f>
        <v>1</v>
      </c>
      <c r="G12" s="508">
        <f t="shared" si="0"/>
        <v>0.10307235530657333</v>
      </c>
      <c r="H12" s="508">
        <v>0.11561462704754177</v>
      </c>
      <c r="I12" s="57"/>
      <c r="J12" s="507">
        <v>142503.71279694067</v>
      </c>
      <c r="K12" s="508">
        <f t="shared" ref="K12:K20" si="3">+J12/$J$12</f>
        <v>1</v>
      </c>
      <c r="L12" s="507">
        <v>130577.02313607027</v>
      </c>
      <c r="M12" s="508">
        <f t="shared" ref="M12:M20" si="4">+L12/$L$12</f>
        <v>1</v>
      </c>
      <c r="N12" s="508">
        <f t="shared" si="1"/>
        <v>9.1338348619281584E-2</v>
      </c>
      <c r="O12" s="508">
        <v>0.11031395307203051</v>
      </c>
    </row>
    <row r="13" spans="1:15" s="5" customFormat="1" ht="15" customHeight="1" x14ac:dyDescent="0.2">
      <c r="A13" s="311" t="s">
        <v>93</v>
      </c>
      <c r="B13" s="82"/>
      <c r="C13" s="509">
        <v>27031.757578700719</v>
      </c>
      <c r="D13" s="312">
        <f t="shared" ref="D13:D20" si="5">+C13/$C$12</f>
        <v>0.55508339342884605</v>
      </c>
      <c r="E13" s="509">
        <v>23911.382357830811</v>
      </c>
      <c r="F13" s="312">
        <f t="shared" si="2"/>
        <v>0.5416174340983847</v>
      </c>
      <c r="G13" s="312">
        <f t="shared" si="0"/>
        <v>0.1304974833396868</v>
      </c>
      <c r="H13" s="312"/>
      <c r="I13" s="57"/>
      <c r="J13" s="509">
        <v>78030.39016191788</v>
      </c>
      <c r="K13" s="312">
        <f t="shared" si="3"/>
        <v>0.54756741863355207</v>
      </c>
      <c r="L13" s="509">
        <v>70426.591965001455</v>
      </c>
      <c r="M13" s="312">
        <f t="shared" si="4"/>
        <v>0.53934903916144639</v>
      </c>
      <c r="N13" s="312">
        <f t="shared" si="1"/>
        <v>0.10796771481850409</v>
      </c>
      <c r="O13" s="312"/>
    </row>
    <row r="14" spans="1:15" s="60" customFormat="1" ht="15" customHeight="1" x14ac:dyDescent="0.2">
      <c r="A14" s="506" t="s">
        <v>2</v>
      </c>
      <c r="B14" s="47"/>
      <c r="C14" s="507">
        <v>21666.794564466232</v>
      </c>
      <c r="D14" s="508">
        <f t="shared" si="5"/>
        <v>0.44491660657115384</v>
      </c>
      <c r="E14" s="507">
        <v>20236.720809555991</v>
      </c>
      <c r="F14" s="508">
        <f t="shared" si="2"/>
        <v>0.45838256590161525</v>
      </c>
      <c r="G14" s="508">
        <f t="shared" si="0"/>
        <v>7.066726711152449E-2</v>
      </c>
      <c r="H14" s="508">
        <v>7.6478936609886139E-2</v>
      </c>
      <c r="I14" s="57"/>
      <c r="J14" s="507">
        <v>64473.322635022814</v>
      </c>
      <c r="K14" s="508">
        <f t="shared" si="3"/>
        <v>0.45243258136644809</v>
      </c>
      <c r="L14" s="507">
        <v>60150.43117106882</v>
      </c>
      <c r="M14" s="508">
        <f t="shared" si="4"/>
        <v>0.46065096083855361</v>
      </c>
      <c r="N14" s="508">
        <f t="shared" si="1"/>
        <v>7.1868004597666513E-2</v>
      </c>
      <c r="O14" s="508">
        <v>8.8048039677167234E-2</v>
      </c>
    </row>
    <row r="15" spans="1:15" s="5" customFormat="1" ht="15" customHeight="1" x14ac:dyDescent="0.2">
      <c r="A15" s="21" t="s">
        <v>94</v>
      </c>
      <c r="B15" s="82"/>
      <c r="C15" s="420">
        <v>14702.509827354274</v>
      </c>
      <c r="D15" s="312">
        <f t="shared" si="5"/>
        <v>0.30190856155499129</v>
      </c>
      <c r="E15" s="420">
        <v>14255.640560670361</v>
      </c>
      <c r="F15" s="312">
        <f t="shared" si="2"/>
        <v>0.32290493900995781</v>
      </c>
      <c r="G15" s="312">
        <f t="shared" si="0"/>
        <v>3.1346838802654098E-2</v>
      </c>
      <c r="H15" s="312"/>
      <c r="I15" s="59"/>
      <c r="J15" s="420">
        <v>44428.552279807896</v>
      </c>
      <c r="K15" s="312">
        <f t="shared" si="3"/>
        <v>0.31177119113461937</v>
      </c>
      <c r="L15" s="420">
        <v>42225.021438659882</v>
      </c>
      <c r="M15" s="312">
        <f t="shared" si="4"/>
        <v>0.3233725231632712</v>
      </c>
      <c r="N15" s="312">
        <f t="shared" si="1"/>
        <v>5.2185428593543248E-2</v>
      </c>
      <c r="O15" s="312"/>
    </row>
    <row r="16" spans="1:15" s="17" customFormat="1" ht="15" customHeight="1" x14ac:dyDescent="0.2">
      <c r="A16" s="502" t="s">
        <v>95</v>
      </c>
      <c r="B16" s="49"/>
      <c r="C16" s="510">
        <v>-63.220390679855598</v>
      </c>
      <c r="D16" s="497">
        <f t="shared" si="5"/>
        <v>-1.2981985684912452E-3</v>
      </c>
      <c r="E16" s="510">
        <v>118.45618810218818</v>
      </c>
      <c r="F16" s="497">
        <f t="shared" si="2"/>
        <v>2.6831546454683113E-3</v>
      </c>
      <c r="G16" s="497" t="s">
        <v>64</v>
      </c>
      <c r="H16" s="497"/>
      <c r="I16" s="57"/>
      <c r="J16" s="510">
        <v>894.5632536785231</v>
      </c>
      <c r="K16" s="497">
        <f t="shared" si="3"/>
        <v>6.2774733101391023E-3</v>
      </c>
      <c r="L16" s="510">
        <v>620.87428180460574</v>
      </c>
      <c r="M16" s="497">
        <f t="shared" si="4"/>
        <v>4.7548509446230201E-3</v>
      </c>
      <c r="N16" s="497">
        <f t="shared" ref="N16:N23" si="6">+J16/L16-1</f>
        <v>0.44081222220773109</v>
      </c>
      <c r="O16" s="497"/>
    </row>
    <row r="17" spans="1:15" s="5" customFormat="1" ht="15" customHeight="1" x14ac:dyDescent="0.2">
      <c r="A17" s="311" t="s">
        <v>122</v>
      </c>
      <c r="B17" s="49"/>
      <c r="C17" s="511">
        <v>14.8280411051929</v>
      </c>
      <c r="D17" s="512">
        <f t="shared" si="5"/>
        <v>3.0448628249974508E-4</v>
      </c>
      <c r="E17" s="511">
        <v>85.145740638763911</v>
      </c>
      <c r="F17" s="512">
        <f t="shared" si="2"/>
        <v>1.9286387076684866E-3</v>
      </c>
      <c r="G17" s="501">
        <f t="shared" si="0"/>
        <v>-0.82585105263102021</v>
      </c>
      <c r="H17" s="312"/>
      <c r="I17" s="56"/>
      <c r="J17" s="511">
        <v>109.44183360084159</v>
      </c>
      <c r="K17" s="512">
        <f t="shared" si="3"/>
        <v>7.6799285753901517E-4</v>
      </c>
      <c r="L17" s="511">
        <v>201.0598374038675</v>
      </c>
      <c r="M17" s="512">
        <f t="shared" si="4"/>
        <v>1.5397796072770726E-3</v>
      </c>
      <c r="N17" s="501">
        <f t="shared" si="6"/>
        <v>-0.45567531032561948</v>
      </c>
      <c r="O17" s="312"/>
    </row>
    <row r="18" spans="1:15" s="60" customFormat="1" ht="15" customHeight="1" x14ac:dyDescent="0.2">
      <c r="A18" s="513" t="s">
        <v>175</v>
      </c>
      <c r="B18" s="37"/>
      <c r="C18" s="507">
        <v>7012.6770866866218</v>
      </c>
      <c r="D18" s="508">
        <f t="shared" si="5"/>
        <v>0.14400175730215406</v>
      </c>
      <c r="E18" s="507">
        <v>5777.4783201446817</v>
      </c>
      <c r="F18" s="508">
        <f t="shared" si="2"/>
        <v>0.13086583353852074</v>
      </c>
      <c r="G18" s="508">
        <f t="shared" si="0"/>
        <v>0.21379548275154892</v>
      </c>
      <c r="H18" s="508">
        <v>0.22775238248039087</v>
      </c>
      <c r="I18" s="143"/>
      <c r="J18" s="507">
        <v>19040.765267935552</v>
      </c>
      <c r="K18" s="508">
        <f t="shared" si="3"/>
        <v>0.1336159240641506</v>
      </c>
      <c r="L18" s="507">
        <v>17103.475613200462</v>
      </c>
      <c r="M18" s="508">
        <f t="shared" si="4"/>
        <v>0.13098380712338234</v>
      </c>
      <c r="N18" s="508">
        <f t="shared" si="6"/>
        <v>0.11326877054391749</v>
      </c>
      <c r="O18" s="508">
        <v>0.15618092644018677</v>
      </c>
    </row>
    <row r="19" spans="1:15" s="60" customFormat="1" ht="15" customHeight="1" x14ac:dyDescent="0.2">
      <c r="A19" s="311" t="s">
        <v>96</v>
      </c>
      <c r="B19" s="49"/>
      <c r="C19" s="420">
        <v>2.1909702203911996</v>
      </c>
      <c r="D19" s="283">
        <f t="shared" si="5"/>
        <v>4.499045914034677E-5</v>
      </c>
      <c r="E19" s="420">
        <v>95.374339471224104</v>
      </c>
      <c r="F19" s="283">
        <f t="shared" si="2"/>
        <v>2.1603270045286852E-3</v>
      </c>
      <c r="G19" s="312" t="s">
        <v>64</v>
      </c>
      <c r="H19" s="312"/>
      <c r="I19" s="189"/>
      <c r="J19" s="420">
        <v>74.713649036543586</v>
      </c>
      <c r="K19" s="283">
        <f t="shared" si="3"/>
        <v>5.2429264873264105E-4</v>
      </c>
      <c r="L19" s="420">
        <v>215.91370749316667</v>
      </c>
      <c r="M19" s="283">
        <f t="shared" si="4"/>
        <v>1.6535352262409112E-3</v>
      </c>
      <c r="N19" s="312">
        <f t="shared" si="6"/>
        <v>-0.65396523498209047</v>
      </c>
      <c r="O19" s="312"/>
    </row>
    <row r="20" spans="1:15" s="60" customFormat="1" ht="15" customHeight="1" x14ac:dyDescent="0.2">
      <c r="A20" s="502" t="s">
        <v>123</v>
      </c>
      <c r="B20" s="49"/>
      <c r="C20" s="510">
        <v>16.447027084147802</v>
      </c>
      <c r="D20" s="497">
        <f t="shared" si="5"/>
        <v>3.3773133615545354E-4</v>
      </c>
      <c r="E20" s="510">
        <v>-33.979281599153495</v>
      </c>
      <c r="F20" s="497">
        <f t="shared" si="2"/>
        <v>-7.6966571973254678E-4</v>
      </c>
      <c r="G20" s="497" t="s">
        <v>64</v>
      </c>
      <c r="H20" s="497"/>
      <c r="I20" s="143"/>
      <c r="J20" s="510">
        <v>-14.408611849581401</v>
      </c>
      <c r="K20" s="497">
        <f t="shared" si="3"/>
        <v>-1.0111043120759119E-4</v>
      </c>
      <c r="L20" s="510">
        <v>-40.156577828010001</v>
      </c>
      <c r="M20" s="497">
        <f t="shared" si="4"/>
        <v>-3.0753173003618005E-4</v>
      </c>
      <c r="N20" s="520" t="s">
        <v>64</v>
      </c>
      <c r="O20" s="497"/>
    </row>
    <row r="21" spans="1:15" s="60" customFormat="1" ht="15" customHeight="1" x14ac:dyDescent="0.2">
      <c r="A21" s="514" t="s">
        <v>23</v>
      </c>
      <c r="B21" s="82"/>
      <c r="C21" s="515">
        <v>1785.9269405826749</v>
      </c>
      <c r="D21" s="516"/>
      <c r="E21" s="515">
        <v>1833.8803566804945</v>
      </c>
      <c r="F21" s="517"/>
      <c r="G21" s="517">
        <f t="shared" si="0"/>
        <v>-2.6148606654263995E-2</v>
      </c>
      <c r="H21" s="516"/>
      <c r="I21" s="57"/>
      <c r="J21" s="515">
        <v>5234.9472723350764</v>
      </c>
      <c r="K21" s="516"/>
      <c r="L21" s="515">
        <v>5460.5111990686983</v>
      </c>
      <c r="M21" s="517"/>
      <c r="N21" s="517">
        <f t="shared" si="6"/>
        <v>-4.1308206962764271E-2</v>
      </c>
      <c r="O21" s="516"/>
    </row>
    <row r="22" spans="1:15" s="60" customFormat="1" ht="15" customHeight="1" x14ac:dyDescent="0.2">
      <c r="A22" s="518" t="s">
        <v>30</v>
      </c>
      <c r="B22" s="48"/>
      <c r="C22" s="519">
        <v>365.13119733324658</v>
      </c>
      <c r="D22" s="520"/>
      <c r="E22" s="519">
        <v>275.92167942507501</v>
      </c>
      <c r="F22" s="520"/>
      <c r="G22" s="520">
        <f t="shared" si="0"/>
        <v>0.32331463803081095</v>
      </c>
      <c r="H22" s="520"/>
      <c r="I22" s="57"/>
      <c r="J22" s="519">
        <v>907.13120945578441</v>
      </c>
      <c r="K22" s="520"/>
      <c r="L22" s="519">
        <v>701.7550669937574</v>
      </c>
      <c r="M22" s="520"/>
      <c r="N22" s="520">
        <f t="shared" si="6"/>
        <v>0.29266071899108059</v>
      </c>
      <c r="O22" s="520"/>
    </row>
    <row r="23" spans="1:15" s="5" customFormat="1" ht="15" customHeight="1" x14ac:dyDescent="0.2">
      <c r="A23" s="521" t="s">
        <v>28</v>
      </c>
      <c r="B23" s="522"/>
      <c r="C23" s="420">
        <v>1420.7957432494277</v>
      </c>
      <c r="D23" s="312"/>
      <c r="E23" s="420">
        <v>1557.9586772554194</v>
      </c>
      <c r="F23" s="312"/>
      <c r="G23" s="312">
        <f t="shared" si="0"/>
        <v>-8.8040161788902505E-2</v>
      </c>
      <c r="H23" s="312"/>
      <c r="I23" s="135"/>
      <c r="J23" s="420">
        <v>4327.8160628792912</v>
      </c>
      <c r="K23" s="312"/>
      <c r="L23" s="420">
        <v>4758.756132074941</v>
      </c>
      <c r="M23" s="312"/>
      <c r="N23" s="312">
        <f t="shared" si="6"/>
        <v>-9.0557292123256805E-2</v>
      </c>
      <c r="O23" s="312"/>
    </row>
    <row r="24" spans="1:15" s="5" customFormat="1" ht="15" customHeight="1" x14ac:dyDescent="0.2">
      <c r="A24" s="523" t="s">
        <v>29</v>
      </c>
      <c r="B24" s="49"/>
      <c r="C24" s="510">
        <v>-38.057758917103627</v>
      </c>
      <c r="D24" s="497"/>
      <c r="E24" s="510">
        <v>-60.156692321157323</v>
      </c>
      <c r="F24" s="497"/>
      <c r="G24" s="497" t="s">
        <v>64</v>
      </c>
      <c r="H24" s="497"/>
      <c r="I24" s="57"/>
      <c r="J24" s="510">
        <v>165.90211912857239</v>
      </c>
      <c r="K24" s="497"/>
      <c r="L24" s="510">
        <v>-51.413265940502704</v>
      </c>
      <c r="M24" s="497"/>
      <c r="N24" s="497" t="s">
        <v>64</v>
      </c>
      <c r="O24" s="497"/>
    </row>
    <row r="25" spans="1:15" s="5" customFormat="1" ht="22.5" x14ac:dyDescent="0.2">
      <c r="A25" s="521" t="s">
        <v>97</v>
      </c>
      <c r="B25" s="82"/>
      <c r="C25" s="420">
        <v>-102.75646393160187</v>
      </c>
      <c r="D25" s="494"/>
      <c r="E25" s="420">
        <v>-116.59956722961961</v>
      </c>
      <c r="F25" s="312"/>
      <c r="G25" s="312" t="s">
        <v>64</v>
      </c>
      <c r="H25" s="494"/>
      <c r="I25" s="57"/>
      <c r="J25" s="420">
        <v>-77.785698208063309</v>
      </c>
      <c r="K25" s="494"/>
      <c r="L25" s="420">
        <v>-116.59956335577709</v>
      </c>
      <c r="M25" s="312"/>
      <c r="N25" s="312" t="s">
        <v>64</v>
      </c>
      <c r="O25" s="494"/>
    </row>
    <row r="26" spans="1:15" s="60" customFormat="1" ht="15" customHeight="1" x14ac:dyDescent="0.2">
      <c r="A26" s="523" t="s">
        <v>98</v>
      </c>
      <c r="B26" s="48"/>
      <c r="C26" s="519">
        <v>149.9286458584013</v>
      </c>
      <c r="D26" s="520"/>
      <c r="E26" s="519">
        <v>-58.985205487596701</v>
      </c>
      <c r="F26" s="520"/>
      <c r="G26" s="520" t="s">
        <v>64</v>
      </c>
      <c r="H26" s="520"/>
      <c r="I26" s="135"/>
      <c r="J26" s="519">
        <v>149.57635457100949</v>
      </c>
      <c r="K26" s="520"/>
      <c r="L26" s="519">
        <v>246.15432592027221</v>
      </c>
      <c r="M26" s="520"/>
      <c r="N26" s="520" t="s">
        <v>64</v>
      </c>
      <c r="O26" s="520"/>
    </row>
    <row r="27" spans="1:15" s="5" customFormat="1" ht="15" customHeight="1" x14ac:dyDescent="0.2">
      <c r="A27" s="313" t="s">
        <v>99</v>
      </c>
      <c r="B27" s="49"/>
      <c r="C27" s="422">
        <v>1429.9101662591238</v>
      </c>
      <c r="D27" s="314"/>
      <c r="E27" s="422">
        <v>1322.2172122170459</v>
      </c>
      <c r="F27" s="314"/>
      <c r="G27" s="315">
        <f t="shared" si="0"/>
        <v>8.1448761252700841E-2</v>
      </c>
      <c r="H27" s="315"/>
      <c r="I27" s="135"/>
      <c r="J27" s="422">
        <v>4565.5088383708098</v>
      </c>
      <c r="K27" s="314"/>
      <c r="L27" s="422">
        <v>4836.8976286989327</v>
      </c>
      <c r="M27" s="314"/>
      <c r="N27" s="315">
        <f>+J27/L27-1</f>
        <v>-5.6108028567295354E-2</v>
      </c>
      <c r="O27" s="315"/>
    </row>
    <row r="28" spans="1:15" s="5" customFormat="1" ht="15" customHeight="1" x14ac:dyDescent="0.2">
      <c r="A28" s="524" t="s">
        <v>100</v>
      </c>
      <c r="B28" s="49"/>
      <c r="C28" s="510">
        <v>5564.1289231229575</v>
      </c>
      <c r="D28" s="497"/>
      <c r="E28" s="510">
        <v>4393.8660500555652</v>
      </c>
      <c r="F28" s="497"/>
      <c r="G28" s="497">
        <f>+C28/E28-1</f>
        <v>0.26634013411778756</v>
      </c>
      <c r="H28" s="497"/>
      <c r="I28" s="135"/>
      <c r="J28" s="510">
        <v>14414.951392377779</v>
      </c>
      <c r="K28" s="497"/>
      <c r="L28" s="510">
        <v>12090.820854836376</v>
      </c>
      <c r="M28" s="497"/>
      <c r="N28" s="497">
        <f>+J28/L28-1</f>
        <v>0.19222272544148566</v>
      </c>
      <c r="O28" s="497"/>
    </row>
    <row r="29" spans="1:15" s="5" customFormat="1" ht="15" customHeight="1" x14ac:dyDescent="0.2">
      <c r="A29" s="311" t="s">
        <v>101</v>
      </c>
      <c r="B29" s="82"/>
      <c r="C29" s="420">
        <v>1439.17863660378</v>
      </c>
      <c r="D29" s="494"/>
      <c r="E29" s="420">
        <v>1381.7374523510991</v>
      </c>
      <c r="F29" s="312"/>
      <c r="G29" s="312">
        <f t="shared" si="0"/>
        <v>4.1571706806486031E-2</v>
      </c>
      <c r="H29" s="494"/>
      <c r="I29" s="135"/>
      <c r="J29" s="420">
        <v>3952.9190037495064</v>
      </c>
      <c r="K29" s="494"/>
      <c r="L29" s="420">
        <v>3772.6512253824644</v>
      </c>
      <c r="M29" s="312"/>
      <c r="N29" s="312">
        <f>+J29/L29-1</f>
        <v>4.7782783935657047E-2</v>
      </c>
      <c r="O29" s="494"/>
    </row>
    <row r="30" spans="1:15" s="5" customFormat="1" ht="15" customHeight="1" x14ac:dyDescent="0.2">
      <c r="A30" s="524" t="s">
        <v>102</v>
      </c>
      <c r="B30" s="37"/>
      <c r="C30" s="519">
        <v>0</v>
      </c>
      <c r="D30" s="520"/>
      <c r="E30" s="519">
        <v>409.69973484048245</v>
      </c>
      <c r="F30" s="520"/>
      <c r="G30" s="520" t="s">
        <v>64</v>
      </c>
      <c r="H30" s="520"/>
      <c r="I30" s="135"/>
      <c r="J30" s="519">
        <v>0</v>
      </c>
      <c r="K30" s="520"/>
      <c r="L30" s="519">
        <v>575.67494458792055</v>
      </c>
      <c r="M30" s="520"/>
      <c r="N30" s="520" t="s">
        <v>64</v>
      </c>
      <c r="O30" s="520"/>
    </row>
    <row r="31" spans="1:15" s="5" customFormat="1" ht="15" customHeight="1" x14ac:dyDescent="0.2">
      <c r="A31" s="525" t="s">
        <v>103</v>
      </c>
      <c r="B31" s="21"/>
      <c r="C31" s="422">
        <v>4124.950286519178</v>
      </c>
      <c r="D31" s="526"/>
      <c r="E31" s="422">
        <v>3421.8283325449488</v>
      </c>
      <c r="F31" s="527"/>
      <c r="G31" s="527">
        <f>+C31/E31-1</f>
        <v>0.20548136424228214</v>
      </c>
      <c r="H31" s="528"/>
      <c r="I31" s="135"/>
      <c r="J31" s="422">
        <v>10462.032388628273</v>
      </c>
      <c r="K31" s="526"/>
      <c r="L31" s="422">
        <v>8893.8445740418319</v>
      </c>
      <c r="M31" s="527"/>
      <c r="N31" s="527">
        <f>+J31/L31-1</f>
        <v>0.17632282659441323</v>
      </c>
      <c r="O31" s="528"/>
    </row>
    <row r="32" spans="1:15" s="5" customFormat="1" ht="15" customHeight="1" x14ac:dyDescent="0.2">
      <c r="A32" s="513" t="s">
        <v>104</v>
      </c>
      <c r="B32" s="37"/>
      <c r="C32" s="507">
        <v>4026.8711577522049</v>
      </c>
      <c r="D32" s="508">
        <f>+C32/$C$12</f>
        <v>8.2689751143191381E-2</v>
      </c>
      <c r="E32" s="507">
        <v>3266.0660196380418</v>
      </c>
      <c r="F32" s="508">
        <f>+E32/$E$12</f>
        <v>7.3979758705709428E-2</v>
      </c>
      <c r="G32" s="508">
        <f t="shared" si="0"/>
        <v>0.23294236354673514</v>
      </c>
      <c r="H32" s="508"/>
      <c r="I32" s="135"/>
      <c r="J32" s="507">
        <v>10095.135580776383</v>
      </c>
      <c r="K32" s="508">
        <f>+J32/$J$12</f>
        <v>7.0841210959614445E-2</v>
      </c>
      <c r="L32" s="507">
        <v>8201.0199640156716</v>
      </c>
      <c r="M32" s="508">
        <f>+L32/$L$12</f>
        <v>6.2805995779744828E-2</v>
      </c>
      <c r="N32" s="508">
        <f>+J32/L32-1</f>
        <v>0.23096098108182739</v>
      </c>
      <c r="O32" s="508"/>
    </row>
    <row r="33" spans="1:19" s="5" customFormat="1" ht="15" customHeight="1" thickBot="1" x14ac:dyDescent="0.25">
      <c r="A33" s="529" t="s">
        <v>105</v>
      </c>
      <c r="B33" s="530"/>
      <c r="C33" s="531">
        <v>98.079128766973596</v>
      </c>
      <c r="D33" s="532">
        <f>+C33/$C$12</f>
        <v>2.0140050258298159E-3</v>
      </c>
      <c r="E33" s="531">
        <v>155.76231290690714</v>
      </c>
      <c r="F33" s="532">
        <f>+E33/$E$12</f>
        <v>3.5281767897555392E-3</v>
      </c>
      <c r="G33" s="532">
        <f>+C33/E33-1</f>
        <v>-0.37032824605274361</v>
      </c>
      <c r="H33" s="533"/>
      <c r="I33" s="135"/>
      <c r="J33" s="531">
        <v>366.89680785189097</v>
      </c>
      <c r="K33" s="532">
        <f>+J33/$J$12</f>
        <v>2.5746473593617671E-3</v>
      </c>
      <c r="L33" s="531">
        <v>692.82461002616003</v>
      </c>
      <c r="M33" s="532">
        <f>+L33/$L$12</f>
        <v>5.3058692363065207E-3</v>
      </c>
      <c r="N33" s="532">
        <f>+J33/L33-1</f>
        <v>-0.47043334988051666</v>
      </c>
      <c r="O33" s="533"/>
    </row>
    <row r="34" spans="1:19" s="5" customFormat="1" ht="12.95" customHeight="1" x14ac:dyDescent="0.2">
      <c r="A34" s="316"/>
      <c r="B34" s="13"/>
      <c r="C34" s="22"/>
      <c r="D34" s="23"/>
      <c r="E34" s="22"/>
      <c r="F34" s="24"/>
      <c r="G34" s="317"/>
      <c r="H34" s="317"/>
      <c r="I34" s="57"/>
      <c r="J34" s="23"/>
      <c r="K34" s="181"/>
      <c r="L34" s="182"/>
      <c r="M34" s="183"/>
      <c r="N34" s="183"/>
      <c r="O34" s="183"/>
      <c r="S34" s="17"/>
    </row>
    <row r="35" spans="1:19" s="5" customFormat="1" ht="30.95" customHeight="1" x14ac:dyDescent="0.2">
      <c r="A35" s="180" t="s">
        <v>137</v>
      </c>
      <c r="B35" s="17"/>
      <c r="C35" s="185">
        <v>2019</v>
      </c>
      <c r="D35" s="186" t="str">
        <f>D6</f>
        <v>% of Rev.</v>
      </c>
      <c r="E35" s="185" t="s">
        <v>173</v>
      </c>
      <c r="F35" s="186" t="str">
        <f>D35</f>
        <v>% of Rev.</v>
      </c>
      <c r="G35" s="310" t="s">
        <v>141</v>
      </c>
      <c r="H35" s="310" t="s">
        <v>174</v>
      </c>
      <c r="I35" s="187"/>
      <c r="J35" s="185">
        <v>2019</v>
      </c>
      <c r="K35" s="186" t="str">
        <f>K6</f>
        <v>% of Rev.</v>
      </c>
      <c r="L35" s="185" t="s">
        <v>173</v>
      </c>
      <c r="M35" s="186" t="str">
        <f>K35</f>
        <v>% of Rev.</v>
      </c>
      <c r="N35" s="310" t="s">
        <v>141</v>
      </c>
      <c r="O35" s="310" t="s">
        <v>174</v>
      </c>
      <c r="S35" s="17"/>
    </row>
    <row r="36" spans="1:19" s="5" customFormat="1" ht="15" customHeight="1" x14ac:dyDescent="0.2">
      <c r="A36" s="164" t="s">
        <v>124</v>
      </c>
      <c r="B36" s="18"/>
      <c r="C36" s="427">
        <v>7012.6770866866218</v>
      </c>
      <c r="D36" s="306">
        <f>+C36/C$12</f>
        <v>0.14400175730215406</v>
      </c>
      <c r="E36" s="427">
        <v>5777.4783201446817</v>
      </c>
      <c r="F36" s="306">
        <f>+E36/$E$12</f>
        <v>0.13086583353852074</v>
      </c>
      <c r="G36" s="306">
        <v>0.21379548275154892</v>
      </c>
      <c r="H36" s="308"/>
      <c r="I36" s="56"/>
      <c r="J36" s="427">
        <v>19040.765267935552</v>
      </c>
      <c r="K36" s="306">
        <f>+J36/J$12</f>
        <v>0.1336159240641506</v>
      </c>
      <c r="L36" s="427">
        <v>17103.475613200462</v>
      </c>
      <c r="M36" s="306">
        <f>+L36/$L$12</f>
        <v>0.13098380712338234</v>
      </c>
      <c r="N36" s="306">
        <v>0.11326877054391749</v>
      </c>
      <c r="O36" s="308"/>
    </row>
    <row r="37" spans="1:19" s="5" customFormat="1" ht="15" customHeight="1" x14ac:dyDescent="0.2">
      <c r="A37" s="534" t="s">
        <v>4</v>
      </c>
      <c r="B37" s="17"/>
      <c r="C37" s="535">
        <v>2251.3272335223114</v>
      </c>
      <c r="D37" s="536"/>
      <c r="E37" s="535">
        <v>2189.8253656604907</v>
      </c>
      <c r="F37" s="536"/>
      <c r="G37" s="537">
        <f>+C37/E37-1</f>
        <v>2.8085284254286025E-2</v>
      </c>
      <c r="H37" s="538"/>
      <c r="I37" s="144"/>
      <c r="J37" s="535">
        <v>6699.1481803478455</v>
      </c>
      <c r="K37" s="536"/>
      <c r="L37" s="535">
        <v>6178.4703999988669</v>
      </c>
      <c r="M37" s="536"/>
      <c r="N37" s="537">
        <f>+J37/L37-1</f>
        <v>8.4272926248715851E-2</v>
      </c>
      <c r="O37" s="538"/>
    </row>
    <row r="38" spans="1:19" s="5" customFormat="1" ht="15" customHeight="1" x14ac:dyDescent="0.2">
      <c r="A38" s="165" t="s">
        <v>106</v>
      </c>
      <c r="B38" s="13"/>
      <c r="C38" s="427">
        <v>805.21352975729326</v>
      </c>
      <c r="D38" s="307"/>
      <c r="E38" s="427">
        <v>524.30796050613253</v>
      </c>
      <c r="F38" s="307"/>
      <c r="G38" s="306">
        <f>+C38/E38-1</f>
        <v>0.53576445602693679</v>
      </c>
      <c r="H38" s="309"/>
      <c r="I38" s="144"/>
      <c r="J38" s="427">
        <v>1985.6918815481699</v>
      </c>
      <c r="K38" s="307"/>
      <c r="L38" s="427">
        <v>1627.3951737821565</v>
      </c>
      <c r="M38" s="307"/>
      <c r="N38" s="306">
        <f>+J38/L38-1</f>
        <v>0.22016576768708984</v>
      </c>
      <c r="O38" s="309"/>
    </row>
    <row r="39" spans="1:19" s="60" customFormat="1" ht="15" customHeight="1" x14ac:dyDescent="0.2">
      <c r="A39" s="539" t="s">
        <v>125</v>
      </c>
      <c r="B39" s="305"/>
      <c r="C39" s="540">
        <v>10069.217849966226</v>
      </c>
      <c r="D39" s="541">
        <f>+C39/$C$12</f>
        <v>0.20676626730840228</v>
      </c>
      <c r="E39" s="540">
        <v>8491.611646311303</v>
      </c>
      <c r="F39" s="541">
        <f>+E39/$E$12</f>
        <v>0.19234374836254001</v>
      </c>
      <c r="G39" s="541">
        <f>+C39/E39-1</f>
        <v>0.18578407366759686</v>
      </c>
      <c r="H39" s="541">
        <v>0.21230596586809147</v>
      </c>
      <c r="I39" s="144"/>
      <c r="J39" s="540">
        <f>+J36+J37+J38</f>
        <v>27725.605329831567</v>
      </c>
      <c r="K39" s="541">
        <f>+J39/$J$12</f>
        <v>0.19456058221682201</v>
      </c>
      <c r="L39" s="540">
        <f>+L36+L37+L38</f>
        <v>24909.341186981484</v>
      </c>
      <c r="M39" s="541">
        <f>+L39/$L$12</f>
        <v>0.19076358603323521</v>
      </c>
      <c r="N39" s="541">
        <f>+J39/L39-1</f>
        <v>0.11306056317225943</v>
      </c>
      <c r="O39" s="541">
        <v>0.13999992486520396</v>
      </c>
    </row>
    <row r="40" spans="1:19" s="5" customFormat="1" ht="15" customHeight="1" thickBot="1" x14ac:dyDescent="0.25">
      <c r="A40" s="318" t="s">
        <v>5</v>
      </c>
      <c r="B40" s="319"/>
      <c r="C40" s="428">
        <v>2772.2178181907402</v>
      </c>
      <c r="D40" s="320"/>
      <c r="E40" s="428">
        <v>3103.2939999999999</v>
      </c>
      <c r="F40" s="321"/>
      <c r="G40" s="542">
        <f>+C40/E40-1</f>
        <v>-0.10668540647752345</v>
      </c>
      <c r="H40" s="322"/>
      <c r="I40" s="145"/>
      <c r="J40" s="428">
        <v>6680.8526847672101</v>
      </c>
      <c r="K40" s="320"/>
      <c r="L40" s="428">
        <v>7119.65</v>
      </c>
      <c r="M40" s="320"/>
      <c r="N40" s="542">
        <f>+J40/L40-1</f>
        <v>-6.1631866065437135E-2</v>
      </c>
      <c r="O40" s="322"/>
    </row>
    <row r="41" spans="1:19" s="5" customFormat="1" ht="8.25" customHeight="1" x14ac:dyDescent="0.2">
      <c r="A41" s="129"/>
      <c r="B41" s="129"/>
      <c r="C41" s="60"/>
      <c r="D41" s="129"/>
      <c r="E41" s="129"/>
      <c r="F41" s="60"/>
      <c r="G41" s="60"/>
      <c r="H41" s="129"/>
      <c r="I41" s="56"/>
      <c r="J41" s="184"/>
      <c r="K41" s="184"/>
      <c r="L41" s="184"/>
      <c r="M41" s="184"/>
      <c r="N41" s="184"/>
      <c r="O41" s="184"/>
    </row>
    <row r="42" spans="1:19" s="5" customFormat="1" ht="11.25" x14ac:dyDescent="0.2">
      <c r="A42" s="20"/>
      <c r="B42" s="21"/>
      <c r="C42" s="162"/>
      <c r="D42" s="117"/>
      <c r="E42" s="162"/>
      <c r="F42" s="117"/>
      <c r="G42" s="163"/>
      <c r="H42" s="61"/>
      <c r="I42" s="62"/>
    </row>
    <row r="43" spans="1:19" s="64" customFormat="1" ht="15.75" customHeight="1" x14ac:dyDescent="0.2">
      <c r="A43" s="70"/>
      <c r="B43" s="65"/>
      <c r="C43" s="66"/>
      <c r="D43" s="66"/>
      <c r="E43" s="66"/>
      <c r="F43" s="66"/>
      <c r="G43" s="66"/>
      <c r="H43" s="66"/>
      <c r="I43" s="67"/>
      <c r="J43" s="68"/>
      <c r="K43" s="65"/>
      <c r="L43" s="68"/>
      <c r="M43" s="65"/>
      <c r="N43" s="65"/>
      <c r="O43" s="69"/>
    </row>
    <row r="44" spans="1:19" ht="18" x14ac:dyDescent="0.2">
      <c r="A44" s="70"/>
      <c r="B44" s="65"/>
      <c r="C44" s="66"/>
      <c r="D44" s="66"/>
      <c r="E44" s="66"/>
      <c r="F44" s="66"/>
      <c r="G44" s="66"/>
      <c r="H44" s="66"/>
      <c r="I44" s="67"/>
      <c r="J44" s="68"/>
      <c r="K44" s="65"/>
      <c r="L44" s="68"/>
      <c r="M44" s="65"/>
      <c r="N44" s="65"/>
      <c r="O44" s="69"/>
    </row>
    <row r="45" spans="1:19" ht="16.5" x14ac:dyDescent="0.2">
      <c r="A45" s="71"/>
      <c r="B45" s="65"/>
      <c r="C45" s="66"/>
      <c r="D45" s="66"/>
      <c r="E45" s="66"/>
      <c r="F45" s="66"/>
      <c r="G45" s="66"/>
      <c r="H45" s="66"/>
      <c r="I45" s="67"/>
      <c r="J45" s="68"/>
      <c r="K45" s="65"/>
      <c r="L45" s="68"/>
      <c r="M45" s="65"/>
      <c r="N45" s="65"/>
      <c r="O45" s="69"/>
    </row>
  </sheetData>
  <mergeCells count="5">
    <mergeCell ref="A1:O1"/>
    <mergeCell ref="A2:O2"/>
    <mergeCell ref="A3:O3"/>
    <mergeCell ref="C5:H5"/>
    <mergeCell ref="J5:O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customProperties>
    <customPr name="EpmWorksheetKeyString_GUID" r:id="rId2"/>
  </customProperties>
  <ignoredErrors>
    <ignoredError sqref="K39:L39 D40" formula="1"/>
  </ignoredErrors>
  <drawing r:id="rId3"/>
  <legacyDrawing r:id="rId4"/>
  <oleObjects>
    <mc:AlternateContent xmlns:mc="http://schemas.openxmlformats.org/markup-compatibility/2006">
      <mc:Choice Requires="x14">
        <oleObject progId="Word.Picture.8" shapeId="40961" r:id="rId5">
          <objectPr defaultSize="0" autoPict="0" r:id="rId6">
            <anchor moveWithCells="1" sizeWithCells="1">
              <from>
                <xdr:col>4</xdr:col>
                <xdr:colOff>0</xdr:colOff>
                <xdr:row>41</xdr:row>
                <xdr:rowOff>0</xdr:rowOff>
              </from>
              <to>
                <xdr:col>4</xdr:col>
                <xdr:colOff>0</xdr:colOff>
                <xdr:row>41</xdr:row>
                <xdr:rowOff>0</xdr:rowOff>
              </to>
            </anchor>
          </objectPr>
        </oleObject>
      </mc:Choice>
      <mc:Fallback>
        <oleObject progId="Word.Picture.8" shapeId="40961" r:id="rId5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showGridLines="0" topLeftCell="A18" zoomScaleNormal="100" zoomScaleSheetLayoutView="110" workbookViewId="0">
      <selection activeCell="A23" sqref="A23:XFD29"/>
    </sheetView>
  </sheetViews>
  <sheetFormatPr baseColWidth="10" defaultColWidth="9.85546875" defaultRowHeight="11.25" x14ac:dyDescent="0.2"/>
  <cols>
    <col min="1" max="1" width="51.140625" style="1" customWidth="1"/>
    <col min="2" max="2" width="1.7109375" style="33" customWidth="1"/>
    <col min="3" max="5" width="8.7109375" style="32" customWidth="1"/>
    <col min="6" max="6" width="8.7109375" style="33" customWidth="1"/>
    <col min="7" max="7" width="8.7109375" style="32" customWidth="1"/>
    <col min="8" max="8" width="11.7109375" style="32" customWidth="1"/>
    <col min="9" max="9" width="2.7109375" style="32" customWidth="1"/>
    <col min="10" max="14" width="8.7109375" style="32" customWidth="1"/>
    <col min="15" max="15" width="11.7109375" style="32" customWidth="1"/>
    <col min="16" max="16384" width="9.85546875" style="299"/>
  </cols>
  <sheetData>
    <row r="1" spans="1:18" s="50" customFormat="1" ht="15" customHeight="1" x14ac:dyDescent="0.2">
      <c r="A1" s="603" t="s">
        <v>77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</row>
    <row r="2" spans="1:18" s="50" customFormat="1" ht="15" customHeight="1" x14ac:dyDescent="0.2">
      <c r="A2" s="612" t="s">
        <v>80</v>
      </c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  <c r="M2" s="612"/>
      <c r="N2" s="612"/>
      <c r="O2" s="612"/>
    </row>
    <row r="3" spans="1:18" s="50" customFormat="1" ht="11.1" customHeight="1" x14ac:dyDescent="0.2">
      <c r="A3" s="617" t="s">
        <v>87</v>
      </c>
      <c r="B3" s="617"/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</row>
    <row r="4" spans="1:18" s="50" customFormat="1" ht="11.1" customHeight="1" x14ac:dyDescent="0.2">
      <c r="A4" s="118"/>
      <c r="B4" s="42"/>
      <c r="C4" s="41"/>
      <c r="D4" s="41"/>
      <c r="E4" s="41"/>
      <c r="F4" s="42"/>
      <c r="G4" s="41"/>
      <c r="H4" s="41"/>
      <c r="I4" s="42"/>
      <c r="J4" s="43"/>
      <c r="K4" s="43"/>
      <c r="L4" s="31"/>
      <c r="M4" s="38"/>
      <c r="N4" s="38"/>
      <c r="O4" s="38"/>
    </row>
    <row r="5" spans="1:18" s="50" customFormat="1" ht="15" customHeight="1" x14ac:dyDescent="0.2">
      <c r="A5" s="118"/>
      <c r="B5" s="42"/>
      <c r="C5" s="618" t="s">
        <v>234</v>
      </c>
      <c r="D5" s="618"/>
      <c r="E5" s="618"/>
      <c r="F5" s="618"/>
      <c r="G5" s="618"/>
      <c r="H5" s="618"/>
      <c r="I5" s="42"/>
      <c r="J5" s="618" t="str">
        <f>+'Consolidated Results KOF'!J5:O5</f>
        <v>For the First Nine Months of:</v>
      </c>
      <c r="K5" s="618"/>
      <c r="L5" s="618"/>
      <c r="M5" s="618"/>
      <c r="N5" s="618"/>
      <c r="O5" s="618"/>
      <c r="Q5" s="276"/>
      <c r="R5" s="277"/>
    </row>
    <row r="6" spans="1:18" s="278" customFormat="1" ht="30.95" customHeight="1" x14ac:dyDescent="0.2">
      <c r="A6" s="119"/>
      <c r="B6" s="88"/>
      <c r="C6" s="591">
        <v>2019</v>
      </c>
      <c r="D6" s="592" t="s">
        <v>79</v>
      </c>
      <c r="E6" s="591">
        <v>2018</v>
      </c>
      <c r="F6" s="592" t="s">
        <v>79</v>
      </c>
      <c r="G6" s="591" t="s">
        <v>187</v>
      </c>
      <c r="H6" s="591" t="s">
        <v>188</v>
      </c>
      <c r="I6" s="593"/>
      <c r="J6" s="592">
        <f>+C6</f>
        <v>2019</v>
      </c>
      <c r="K6" s="592" t="str">
        <f>+D6</f>
        <v>% of Rev.</v>
      </c>
      <c r="L6" s="592">
        <f>+E6</f>
        <v>2018</v>
      </c>
      <c r="M6" s="592" t="str">
        <f>+F6</f>
        <v>% of Rev.</v>
      </c>
      <c r="N6" s="591" t="str">
        <f>+G6</f>
        <v>Δ%
 Reported</v>
      </c>
      <c r="O6" s="591" t="s">
        <v>189</v>
      </c>
    </row>
    <row r="7" spans="1:18" s="50" customFormat="1" ht="15.75" customHeight="1" x14ac:dyDescent="0.2">
      <c r="A7" s="543" t="s">
        <v>116</v>
      </c>
      <c r="B7" s="49"/>
      <c r="C7" s="496">
        <v>2946.3072975145478</v>
      </c>
      <c r="D7" s="496"/>
      <c r="E7" s="496">
        <v>2953.8111789715531</v>
      </c>
      <c r="F7" s="496"/>
      <c r="G7" s="497">
        <v>-2.5404066144870674E-3</v>
      </c>
      <c r="H7" s="497">
        <v>-2.5404066144870674E-3</v>
      </c>
      <c r="I7" s="279"/>
      <c r="J7" s="496">
        <v>8695.3411482697029</v>
      </c>
      <c r="K7" s="496"/>
      <c r="L7" s="496">
        <v>8700.026081955988</v>
      </c>
      <c r="M7" s="496"/>
      <c r="N7" s="497">
        <v>-5.3849651048765157E-4</v>
      </c>
      <c r="O7" s="497">
        <v>-1.8162933998142172E-2</v>
      </c>
      <c r="Q7" s="280"/>
      <c r="R7" s="277"/>
    </row>
    <row r="8" spans="1:18" s="50" customFormat="1" ht="15.75" customHeight="1" x14ac:dyDescent="0.2">
      <c r="A8" s="543" t="s">
        <v>117</v>
      </c>
      <c r="B8" s="49"/>
      <c r="C8" s="496">
        <v>535.71668459116995</v>
      </c>
      <c r="D8" s="496"/>
      <c r="E8" s="496">
        <v>534.13460592142803</v>
      </c>
      <c r="F8" s="496"/>
      <c r="G8" s="497">
        <v>2.9619475169797571E-3</v>
      </c>
      <c r="H8" s="497">
        <v>2.9619475169797571E-3</v>
      </c>
      <c r="I8" s="279"/>
      <c r="J8" s="496">
        <v>1568.3996677709031</v>
      </c>
      <c r="K8" s="496"/>
      <c r="L8" s="496">
        <v>1561.2088405059642</v>
      </c>
      <c r="M8" s="496"/>
      <c r="N8" s="497">
        <v>4.6059355278877945E-3</v>
      </c>
      <c r="O8" s="497">
        <v>-7.6390973767765935E-3</v>
      </c>
      <c r="Q8" s="280"/>
      <c r="R8" s="277"/>
    </row>
    <row r="9" spans="1:18" s="50" customFormat="1" ht="15.75" customHeight="1" x14ac:dyDescent="0.2">
      <c r="A9" s="325" t="s">
        <v>63</v>
      </c>
      <c r="B9" s="49"/>
      <c r="C9" s="326">
        <v>52.53478840254315</v>
      </c>
      <c r="D9" s="326"/>
      <c r="E9" s="326">
        <v>48.782346319270317</v>
      </c>
      <c r="F9" s="327"/>
      <c r="G9" s="512">
        <f>+C9/E9-1</f>
        <v>7.692213200886E-2</v>
      </c>
      <c r="H9" s="327"/>
      <c r="I9" s="279"/>
      <c r="J9" s="326">
        <v>52.239556785665535</v>
      </c>
      <c r="K9" s="326"/>
      <c r="L9" s="326">
        <v>47.852712718701632</v>
      </c>
      <c r="M9" s="327"/>
      <c r="N9" s="512">
        <f>+J9/L9-1</f>
        <v>9.1673884670898653E-2</v>
      </c>
      <c r="O9" s="327"/>
      <c r="Q9" s="280"/>
      <c r="R9" s="277"/>
    </row>
    <row r="10" spans="1:18" s="50" customFormat="1" ht="15.75" customHeight="1" x14ac:dyDescent="0.2">
      <c r="A10" s="544" t="s">
        <v>91</v>
      </c>
      <c r="B10" s="49"/>
      <c r="C10" s="510">
        <v>28143.762668709063</v>
      </c>
      <c r="D10" s="496"/>
      <c r="E10" s="510">
        <v>26056.339327166075</v>
      </c>
      <c r="F10" s="496"/>
      <c r="G10" s="496"/>
      <c r="H10" s="496"/>
      <c r="I10" s="279"/>
      <c r="J10" s="510">
        <v>81932.503507137051</v>
      </c>
      <c r="K10" s="496"/>
      <c r="L10" s="510">
        <v>74708.078138629178</v>
      </c>
      <c r="M10" s="496"/>
      <c r="N10" s="496"/>
      <c r="O10" s="496"/>
    </row>
    <row r="11" spans="1:18" s="50" customFormat="1" ht="15.75" customHeight="1" x14ac:dyDescent="0.2">
      <c r="A11" s="281" t="s">
        <v>92</v>
      </c>
      <c r="B11" s="49"/>
      <c r="C11" s="421">
        <v>21.772771936038001</v>
      </c>
      <c r="D11" s="282"/>
      <c r="E11" s="421">
        <v>12.5226802800558</v>
      </c>
      <c r="F11" s="282"/>
      <c r="G11" s="282"/>
      <c r="H11" s="282"/>
      <c r="I11" s="279"/>
      <c r="J11" s="421">
        <v>63.715300555891794</v>
      </c>
      <c r="K11" s="282"/>
      <c r="L11" s="421">
        <v>30.005309704893588</v>
      </c>
      <c r="M11" s="282"/>
      <c r="N11" s="282"/>
      <c r="O11" s="282"/>
    </row>
    <row r="12" spans="1:18" s="50" customFormat="1" ht="15.75" customHeight="1" x14ac:dyDescent="0.2">
      <c r="A12" s="545" t="s">
        <v>118</v>
      </c>
      <c r="B12" s="48"/>
      <c r="C12" s="546">
        <v>28165.535440645097</v>
      </c>
      <c r="D12" s="508">
        <f>+C12/$C$12</f>
        <v>1</v>
      </c>
      <c r="E12" s="546">
        <v>26068.862007446132</v>
      </c>
      <c r="F12" s="508">
        <f>+E12/$E$12</f>
        <v>1</v>
      </c>
      <c r="G12" s="508">
        <v>8.0428268506699041E-2</v>
      </c>
      <c r="H12" s="508">
        <v>7.9216038649390308E-2</v>
      </c>
      <c r="I12" s="279"/>
      <c r="J12" s="546">
        <v>81996.218807692931</v>
      </c>
      <c r="K12" s="508">
        <f t="shared" ref="K12:K20" si="0">+J12/$J$12</f>
        <v>1</v>
      </c>
      <c r="L12" s="546">
        <v>74738.083448334073</v>
      </c>
      <c r="M12" s="508">
        <f t="shared" ref="M12:M20" si="1">+L12/$L$12</f>
        <v>1</v>
      </c>
      <c r="N12" s="508">
        <v>9.7114282631777016E-2</v>
      </c>
      <c r="O12" s="508">
        <v>8.15335334994014E-2</v>
      </c>
    </row>
    <row r="13" spans="1:18" s="50" customFormat="1" ht="15.75" customHeight="1" x14ac:dyDescent="0.2">
      <c r="A13" s="281" t="s">
        <v>93</v>
      </c>
      <c r="B13" s="48"/>
      <c r="C13" s="421">
        <v>14777.600396240503</v>
      </c>
      <c r="D13" s="283">
        <f t="shared" ref="D13:D20" si="2">+C13/$C$12</f>
        <v>0.52466960649060679</v>
      </c>
      <c r="E13" s="421">
        <v>13503.346067816505</v>
      </c>
      <c r="F13" s="283">
        <f t="shared" ref="F13:F20" si="3">+E13/$E$12</f>
        <v>0.5179875540389719</v>
      </c>
      <c r="G13" s="283"/>
      <c r="H13" s="283"/>
      <c r="I13" s="279"/>
      <c r="J13" s="421">
        <v>42661.815376269267</v>
      </c>
      <c r="K13" s="283">
        <f t="shared" si="0"/>
        <v>0.52029003284071818</v>
      </c>
      <c r="L13" s="421">
        <v>38807.959565328558</v>
      </c>
      <c r="M13" s="283">
        <f t="shared" si="1"/>
        <v>0.51925280626384052</v>
      </c>
      <c r="N13" s="283"/>
      <c r="O13" s="283"/>
    </row>
    <row r="14" spans="1:18" s="50" customFormat="1" ht="15.75" customHeight="1" x14ac:dyDescent="0.2">
      <c r="A14" s="545" t="s">
        <v>2</v>
      </c>
      <c r="B14" s="49"/>
      <c r="C14" s="546">
        <v>13387.935044404596</v>
      </c>
      <c r="D14" s="508">
        <f t="shared" si="2"/>
        <v>0.47533039350939327</v>
      </c>
      <c r="E14" s="546">
        <v>12565.515939629626</v>
      </c>
      <c r="F14" s="508">
        <f t="shared" si="3"/>
        <v>0.48201244596102805</v>
      </c>
      <c r="G14" s="508">
        <v>6.5450484383310581E-2</v>
      </c>
      <c r="H14" s="508">
        <v>6.417818106915929E-2</v>
      </c>
      <c r="I14" s="279"/>
      <c r="J14" s="546">
        <v>39334.403431423656</v>
      </c>
      <c r="K14" s="508">
        <f t="shared" si="0"/>
        <v>0.47970996715928177</v>
      </c>
      <c r="L14" s="546">
        <v>35930.123883005523</v>
      </c>
      <c r="M14" s="508">
        <f t="shared" si="1"/>
        <v>0.48074719373615959</v>
      </c>
      <c r="N14" s="508">
        <v>9.4747225461928153E-2</v>
      </c>
      <c r="O14" s="508">
        <v>7.9777522364943287E-2</v>
      </c>
    </row>
    <row r="15" spans="1:18" s="50" customFormat="1" ht="15.75" customHeight="1" x14ac:dyDescent="0.2">
      <c r="A15" s="323" t="s">
        <v>94</v>
      </c>
      <c r="B15" s="52"/>
      <c r="C15" s="420">
        <v>8948.7193452990341</v>
      </c>
      <c r="D15" s="283">
        <f t="shared" si="2"/>
        <v>0.31771877243935948</v>
      </c>
      <c r="E15" s="420">
        <v>8748.2750658590612</v>
      </c>
      <c r="F15" s="283">
        <f t="shared" si="3"/>
        <v>0.3355833125113119</v>
      </c>
      <c r="G15" s="312"/>
      <c r="H15" s="312"/>
      <c r="I15" s="284"/>
      <c r="J15" s="420">
        <v>26634.316662094931</v>
      </c>
      <c r="K15" s="283">
        <f t="shared" si="0"/>
        <v>0.32482371808584037</v>
      </c>
      <c r="L15" s="420">
        <v>25333.624536205436</v>
      </c>
      <c r="M15" s="283">
        <f t="shared" si="1"/>
        <v>0.33896540247407331</v>
      </c>
      <c r="N15" s="312"/>
      <c r="O15" s="312"/>
    </row>
    <row r="16" spans="1:18" s="50" customFormat="1" ht="15.75" customHeight="1" x14ac:dyDescent="0.2">
      <c r="A16" s="544" t="s">
        <v>95</v>
      </c>
      <c r="B16" s="37"/>
      <c r="C16" s="510">
        <v>299.73227571041679</v>
      </c>
      <c r="D16" s="497">
        <f t="shared" si="2"/>
        <v>1.0641809964595218E-2</v>
      </c>
      <c r="E16" s="510">
        <v>-31.334377073012202</v>
      </c>
      <c r="F16" s="497">
        <f>+E16/$E$12</f>
        <v>-1.2019848455242144E-3</v>
      </c>
      <c r="G16" s="497"/>
      <c r="H16" s="497"/>
      <c r="I16" s="284"/>
      <c r="J16" s="510">
        <v>834.28313351645591</v>
      </c>
      <c r="K16" s="497">
        <f t="shared" si="0"/>
        <v>1.0174653729742267E-2</v>
      </c>
      <c r="L16" s="510">
        <v>140.56293875794427</v>
      </c>
      <c r="M16" s="497">
        <f t="shared" si="1"/>
        <v>1.8807404775788032E-3</v>
      </c>
      <c r="N16" s="497"/>
      <c r="O16" s="497"/>
    </row>
    <row r="17" spans="1:16" s="50" customFormat="1" ht="15.75" customHeight="1" x14ac:dyDescent="0.2">
      <c r="A17" s="323" t="s">
        <v>115</v>
      </c>
      <c r="B17" s="49"/>
      <c r="C17" s="420">
        <v>44.562265629999999</v>
      </c>
      <c r="D17" s="283">
        <f t="shared" si="2"/>
        <v>1.5821558132245951E-3</v>
      </c>
      <c r="E17" s="420">
        <v>99.052917000000008</v>
      </c>
      <c r="F17" s="283">
        <f t="shared" si="3"/>
        <v>3.7996640195382216E-3</v>
      </c>
      <c r="G17" s="312"/>
      <c r="H17" s="312"/>
      <c r="I17" s="284"/>
      <c r="J17" s="420">
        <v>167.81232699999998</v>
      </c>
      <c r="K17" s="283">
        <f t="shared" si="0"/>
        <v>2.0465861650715012E-3</v>
      </c>
      <c r="L17" s="420">
        <v>243.458787</v>
      </c>
      <c r="M17" s="283">
        <f t="shared" si="1"/>
        <v>3.2574930446042463E-3</v>
      </c>
      <c r="N17" s="312"/>
      <c r="O17" s="312"/>
    </row>
    <row r="18" spans="1:16" s="50" customFormat="1" ht="15" customHeight="1" x14ac:dyDescent="0.2">
      <c r="A18" s="547" t="s">
        <v>176</v>
      </c>
      <c r="B18" s="49"/>
      <c r="C18" s="546">
        <v>4094.9211577651472</v>
      </c>
      <c r="D18" s="508">
        <f t="shared" si="2"/>
        <v>0.14538765529221404</v>
      </c>
      <c r="E18" s="546">
        <v>3749.5223338435749</v>
      </c>
      <c r="F18" s="508">
        <f t="shared" si="3"/>
        <v>0.14383145427570204</v>
      </c>
      <c r="G18" s="508">
        <v>9.2118086830412116E-2</v>
      </c>
      <c r="H18" s="508">
        <v>9.0673361464822522E-2</v>
      </c>
      <c r="I18" s="284"/>
      <c r="J18" s="546">
        <v>11697.991308812261</v>
      </c>
      <c r="K18" s="508">
        <f t="shared" si="0"/>
        <v>0.14266500917862751</v>
      </c>
      <c r="L18" s="546">
        <v>10212.477621042139</v>
      </c>
      <c r="M18" s="508">
        <f t="shared" si="1"/>
        <v>0.13664355773990317</v>
      </c>
      <c r="N18" s="508">
        <v>0.14546065537605868</v>
      </c>
      <c r="O18" s="508">
        <v>0.13500532583150271</v>
      </c>
      <c r="P18" s="5"/>
    </row>
    <row r="19" spans="1:16" s="50" customFormat="1" ht="14.25" customHeight="1" x14ac:dyDescent="0.2">
      <c r="A19" s="324" t="s">
        <v>190</v>
      </c>
      <c r="B19" s="285"/>
      <c r="C19" s="420">
        <v>1827.0743007714</v>
      </c>
      <c r="D19" s="312">
        <f t="shared" si="2"/>
        <v>6.4869148489000036E-2</v>
      </c>
      <c r="E19" s="420">
        <v>1652.5420174540436</v>
      </c>
      <c r="F19" s="312">
        <f t="shared" si="3"/>
        <v>6.3391413748019487E-2</v>
      </c>
      <c r="G19" s="312"/>
      <c r="H19" s="312"/>
      <c r="I19" s="286"/>
      <c r="J19" s="420">
        <v>5280.9972524226268</v>
      </c>
      <c r="K19" s="312">
        <f t="shared" si="0"/>
        <v>6.4405375384543467E-2</v>
      </c>
      <c r="L19" s="420">
        <v>4899.6128020210763</v>
      </c>
      <c r="M19" s="312">
        <f t="shared" si="1"/>
        <v>6.5557110591525206E-2</v>
      </c>
      <c r="N19" s="312"/>
      <c r="O19" s="312"/>
      <c r="P19" s="5"/>
    </row>
    <row r="20" spans="1:16" s="50" customFormat="1" ht="15.75" thickBot="1" x14ac:dyDescent="0.25">
      <c r="A20" s="548" t="s">
        <v>119</v>
      </c>
      <c r="B20" s="328"/>
      <c r="C20" s="549">
        <v>5921.9954585365467</v>
      </c>
      <c r="D20" s="550">
        <f t="shared" si="2"/>
        <v>0.21025680378121406</v>
      </c>
      <c r="E20" s="549">
        <v>5402.0643512976185</v>
      </c>
      <c r="F20" s="550">
        <f t="shared" si="3"/>
        <v>0.20722286802372153</v>
      </c>
      <c r="G20" s="550">
        <v>9.6246744471682799E-2</v>
      </c>
      <c r="H20" s="550">
        <v>9.4862170338797513E-2</v>
      </c>
      <c r="I20" s="284"/>
      <c r="J20" s="549">
        <v>16978.988561234888</v>
      </c>
      <c r="K20" s="550">
        <f t="shared" si="0"/>
        <v>0.20707038456317098</v>
      </c>
      <c r="L20" s="549">
        <v>15112.090423063213</v>
      </c>
      <c r="M20" s="550">
        <f t="shared" si="1"/>
        <v>0.20220066833142836</v>
      </c>
      <c r="N20" s="550">
        <v>0.12353672363702395</v>
      </c>
      <c r="O20" s="550">
        <v>0.10991156926459467</v>
      </c>
      <c r="P20" s="5"/>
    </row>
    <row r="21" spans="1:16" s="50" customFormat="1" ht="6" customHeight="1" x14ac:dyDescent="0.2">
      <c r="A21" s="298"/>
      <c r="B21" s="60"/>
      <c r="C21" s="60"/>
      <c r="D21" s="60"/>
      <c r="E21" s="60"/>
      <c r="F21" s="60"/>
      <c r="G21" s="60"/>
      <c r="H21" s="60"/>
      <c r="I21" s="56"/>
      <c r="J21" s="60"/>
      <c r="K21" s="60"/>
      <c r="L21" s="60"/>
      <c r="M21" s="60"/>
      <c r="N21" s="60"/>
      <c r="O21" s="60"/>
      <c r="P21" s="60"/>
    </row>
    <row r="22" spans="1:16" s="50" customFormat="1" ht="11.1" customHeight="1" x14ac:dyDescent="0.2">
      <c r="A22" s="131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</row>
  </sheetData>
  <mergeCells count="5">
    <mergeCell ref="C5:H5"/>
    <mergeCell ref="J5:O5"/>
    <mergeCell ref="A3:O3"/>
    <mergeCell ref="A1:O1"/>
    <mergeCell ref="A2:O2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topLeftCell="A17" workbookViewId="0">
      <selection activeCell="A23" sqref="A23:XFD29"/>
    </sheetView>
  </sheetViews>
  <sheetFormatPr baseColWidth="10" defaultColWidth="9.85546875" defaultRowHeight="11.25" x14ac:dyDescent="0.2"/>
  <cols>
    <col min="1" max="1" width="51" style="1" customWidth="1"/>
    <col min="2" max="2" width="1.7109375" style="33" customWidth="1"/>
    <col min="3" max="5" width="8.7109375" style="32" customWidth="1"/>
    <col min="6" max="6" width="8.7109375" style="33" customWidth="1"/>
    <col min="7" max="7" width="8.7109375" style="32" customWidth="1"/>
    <col min="8" max="8" width="11.7109375" style="32" customWidth="1"/>
    <col min="9" max="9" width="2.7109375" style="32" customWidth="1"/>
    <col min="10" max="14" width="8.7109375" style="32" customWidth="1"/>
    <col min="15" max="15" width="11.7109375" style="32" customWidth="1"/>
    <col min="16" max="16384" width="9.85546875" style="299"/>
  </cols>
  <sheetData>
    <row r="1" spans="1:18" s="50" customFormat="1" ht="15" customHeight="1" x14ac:dyDescent="0.2">
      <c r="A1" s="603" t="s">
        <v>78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</row>
    <row r="2" spans="1:18" s="50" customFormat="1" ht="15" customHeight="1" x14ac:dyDescent="0.2">
      <c r="A2" s="612" t="s">
        <v>80</v>
      </c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  <c r="M2" s="612"/>
      <c r="N2" s="612"/>
      <c r="O2" s="612"/>
    </row>
    <row r="3" spans="1:18" s="50" customFormat="1" ht="11.1" customHeight="1" x14ac:dyDescent="0.2">
      <c r="A3" s="617" t="s">
        <v>87</v>
      </c>
      <c r="B3" s="617"/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</row>
    <row r="4" spans="1:18" s="50" customFormat="1" ht="11.1" customHeight="1" x14ac:dyDescent="0.2">
      <c r="A4" s="118"/>
      <c r="B4" s="42"/>
      <c r="C4" s="41"/>
      <c r="D4" s="41"/>
      <c r="E4" s="41"/>
      <c r="F4" s="42"/>
      <c r="G4" s="41"/>
      <c r="H4" s="41"/>
      <c r="I4" s="42"/>
      <c r="J4" s="43"/>
      <c r="K4" s="43"/>
      <c r="L4" s="31"/>
      <c r="M4" s="38"/>
      <c r="N4" s="38"/>
      <c r="O4" s="38"/>
    </row>
    <row r="5" spans="1:18" s="50" customFormat="1" ht="15" customHeight="1" x14ac:dyDescent="0.2">
      <c r="A5" s="118"/>
      <c r="B5" s="42"/>
      <c r="C5" s="618" t="str">
        <f>+'Consolidated Results KOF'!C5:H5</f>
        <v>For the Third Quarter of:</v>
      </c>
      <c r="D5" s="618"/>
      <c r="E5" s="618"/>
      <c r="F5" s="618"/>
      <c r="G5" s="618"/>
      <c r="H5" s="618"/>
      <c r="I5" s="42"/>
      <c r="J5" s="618" t="str">
        <f>+'Consolidated Results KOF'!J5:O5</f>
        <v>For the First Nine Months of:</v>
      </c>
      <c r="K5" s="618"/>
      <c r="L5" s="618"/>
      <c r="M5" s="618"/>
      <c r="N5" s="618"/>
      <c r="O5" s="618"/>
      <c r="Q5" s="276"/>
      <c r="R5" s="277"/>
    </row>
    <row r="6" spans="1:18" s="278" customFormat="1" ht="30.95" customHeight="1" x14ac:dyDescent="0.2">
      <c r="A6" s="119"/>
      <c r="B6" s="88"/>
      <c r="C6" s="591">
        <f>+'Division MX - CAM'!C6</f>
        <v>2019</v>
      </c>
      <c r="D6" s="592" t="s">
        <v>79</v>
      </c>
      <c r="E6" s="591">
        <f>+'Division MX - CAM'!E6</f>
        <v>2018</v>
      </c>
      <c r="F6" s="592" t="s">
        <v>79</v>
      </c>
      <c r="G6" s="591" t="s">
        <v>187</v>
      </c>
      <c r="H6" s="591" t="s">
        <v>188</v>
      </c>
      <c r="I6" s="594"/>
      <c r="J6" s="592">
        <f>+C6</f>
        <v>2019</v>
      </c>
      <c r="K6" s="592" t="str">
        <f>+D6</f>
        <v>% of Rev.</v>
      </c>
      <c r="L6" s="592">
        <f>+E6</f>
        <v>2018</v>
      </c>
      <c r="M6" s="592" t="str">
        <f>+F6</f>
        <v>% of Rev.</v>
      </c>
      <c r="N6" s="591" t="str">
        <f>+G6</f>
        <v>Δ%
 Reported</v>
      </c>
      <c r="O6" s="591" t="s">
        <v>189</v>
      </c>
    </row>
    <row r="7" spans="1:18" s="50" customFormat="1" ht="15.75" customHeight="1" x14ac:dyDescent="0.2">
      <c r="A7" s="543" t="s">
        <v>116</v>
      </c>
      <c r="B7" s="49"/>
      <c r="C7" s="496">
        <v>2091.4482317684483</v>
      </c>
      <c r="D7" s="496"/>
      <c r="E7" s="496">
        <v>2019.2920395351896</v>
      </c>
      <c r="F7" s="496"/>
      <c r="G7" s="497">
        <v>3.5733410928449949E-2</v>
      </c>
      <c r="H7" s="497">
        <v>5.9416433341000996E-2</v>
      </c>
      <c r="I7" s="279"/>
      <c r="J7" s="496">
        <v>6192.6478096769133</v>
      </c>
      <c r="K7" s="496"/>
      <c r="L7" s="496">
        <v>5838.9452070391862</v>
      </c>
      <c r="M7" s="496"/>
      <c r="N7" s="497">
        <v>6.0576455180863409E-2</v>
      </c>
      <c r="O7" s="497">
        <v>7.1264285874485855E-2</v>
      </c>
      <c r="Q7" s="280"/>
      <c r="R7" s="277"/>
    </row>
    <row r="8" spans="1:18" s="50" customFormat="1" ht="15.75" customHeight="1" x14ac:dyDescent="0.2">
      <c r="A8" s="543" t="s">
        <v>117</v>
      </c>
      <c r="B8" s="49"/>
      <c r="C8" s="496">
        <v>306.41566082330502</v>
      </c>
      <c r="D8" s="496"/>
      <c r="E8" s="496">
        <v>305.08649243950435</v>
      </c>
      <c r="F8" s="496"/>
      <c r="G8" s="497">
        <v>4.3566936483241392E-3</v>
      </c>
      <c r="H8" s="497">
        <v>3.672962177637884E-2</v>
      </c>
      <c r="I8" s="279"/>
      <c r="J8" s="496">
        <v>910.88408470006163</v>
      </c>
      <c r="K8" s="496"/>
      <c r="L8" s="496">
        <v>888.86757636226298</v>
      </c>
      <c r="M8" s="496"/>
      <c r="N8" s="497">
        <v>2.4769165760216261E-2</v>
      </c>
      <c r="O8" s="497">
        <v>4.4630349445378803E-2</v>
      </c>
      <c r="Q8" s="280"/>
      <c r="R8" s="277"/>
    </row>
    <row r="9" spans="1:18" s="50" customFormat="1" ht="15.75" customHeight="1" x14ac:dyDescent="0.2">
      <c r="A9" s="325" t="s">
        <v>63</v>
      </c>
      <c r="B9" s="49"/>
      <c r="C9" s="326">
        <v>51.310477600895986</v>
      </c>
      <c r="D9" s="326"/>
      <c r="E9" s="326">
        <v>49.253464316379457</v>
      </c>
      <c r="F9" s="327"/>
      <c r="G9" s="512">
        <f>+C9/E9-1</f>
        <v>4.1763829470010672E-2</v>
      </c>
      <c r="H9" s="327"/>
      <c r="I9" s="279"/>
      <c r="J9" s="326">
        <v>52.46560540130077</v>
      </c>
      <c r="K9" s="326"/>
      <c r="L9" s="326">
        <v>51.960440443355992</v>
      </c>
      <c r="M9" s="327"/>
      <c r="N9" s="512">
        <v>9.7221069266237858E-3</v>
      </c>
      <c r="O9" s="327"/>
      <c r="Q9" s="280"/>
      <c r="R9" s="277"/>
    </row>
    <row r="10" spans="1:18" s="50" customFormat="1" ht="15.75" customHeight="1" x14ac:dyDescent="0.2">
      <c r="A10" s="544" t="s">
        <v>91</v>
      </c>
      <c r="B10" s="49"/>
      <c r="C10" s="510">
        <v>19150.610549553443</v>
      </c>
      <c r="D10" s="496"/>
      <c r="E10" s="510">
        <v>17955.379307466839</v>
      </c>
      <c r="F10" s="496"/>
      <c r="G10" s="496"/>
      <c r="H10" s="496"/>
      <c r="I10" s="279"/>
      <c r="J10" s="510">
        <v>58638.241439242469</v>
      </c>
      <c r="K10" s="496"/>
      <c r="L10" s="510">
        <v>55543.816257574603</v>
      </c>
      <c r="M10" s="496"/>
      <c r="N10" s="496"/>
      <c r="O10" s="496"/>
    </row>
    <row r="11" spans="1:18" s="50" customFormat="1" ht="15.75" customHeight="1" x14ac:dyDescent="0.2">
      <c r="A11" s="281" t="s">
        <v>92</v>
      </c>
      <c r="B11" s="49"/>
      <c r="C11" s="421">
        <v>1382.4061529684086</v>
      </c>
      <c r="D11" s="282"/>
      <c r="E11" s="421">
        <v>123.86185247383686</v>
      </c>
      <c r="F11" s="282"/>
      <c r="G11" s="282"/>
      <c r="H11" s="282"/>
      <c r="I11" s="279"/>
      <c r="J11" s="421">
        <v>1869.2525500052836</v>
      </c>
      <c r="K11" s="282"/>
      <c r="L11" s="421">
        <v>295.12343016337007</v>
      </c>
      <c r="M11" s="282"/>
      <c r="N11" s="282"/>
      <c r="O11" s="282"/>
    </row>
    <row r="12" spans="1:18" s="50" customFormat="1" ht="15.75" customHeight="1" x14ac:dyDescent="0.2">
      <c r="A12" s="545" t="s">
        <v>118</v>
      </c>
      <c r="B12" s="48"/>
      <c r="C12" s="546">
        <v>20533.016702521851</v>
      </c>
      <c r="D12" s="508">
        <f t="shared" ref="D12:D20" si="0">+C12/$C$12</f>
        <v>1</v>
      </c>
      <c r="E12" s="546">
        <v>18079.241159940673</v>
      </c>
      <c r="F12" s="508">
        <f>+E12/$E$12</f>
        <v>1</v>
      </c>
      <c r="G12" s="508">
        <v>0.13572337029378012</v>
      </c>
      <c r="H12" s="508">
        <v>0.17416785230133414</v>
      </c>
      <c r="I12" s="279"/>
      <c r="J12" s="546">
        <v>60507.493989247756</v>
      </c>
      <c r="K12" s="508">
        <f t="shared" ref="K12:K20" si="1">+J12/$J$12</f>
        <v>1</v>
      </c>
      <c r="L12" s="546">
        <v>55838.93968773797</v>
      </c>
      <c r="M12" s="508">
        <f t="shared" ref="M12:M20" si="2">+L12/$L$12</f>
        <v>1</v>
      </c>
      <c r="N12" s="508">
        <v>8.3607502714364568E-2</v>
      </c>
      <c r="O12" s="508">
        <v>0.1565336771283572</v>
      </c>
    </row>
    <row r="13" spans="1:18" s="50" customFormat="1" ht="15.75" customHeight="1" x14ac:dyDescent="0.2">
      <c r="A13" s="281" t="s">
        <v>93</v>
      </c>
      <c r="B13" s="48"/>
      <c r="C13" s="421">
        <v>12254.157182460214</v>
      </c>
      <c r="D13" s="283">
        <f t="shared" si="0"/>
        <v>0.59680257216929877</v>
      </c>
      <c r="E13" s="421">
        <v>10408.036290014308</v>
      </c>
      <c r="F13" s="283">
        <f t="shared" ref="F13:F20" si="3">+E13/$E$12</f>
        <v>0.57568988642488261</v>
      </c>
      <c r="G13" s="283"/>
      <c r="H13" s="283"/>
      <c r="I13" s="279"/>
      <c r="J13" s="421">
        <v>35368.574785648598</v>
      </c>
      <c r="K13" s="283">
        <f t="shared" si="1"/>
        <v>0.58453213732390952</v>
      </c>
      <c r="L13" s="421">
        <v>31618.63239962003</v>
      </c>
      <c r="M13" s="283">
        <f t="shared" si="2"/>
        <v>0.56624700569956143</v>
      </c>
      <c r="N13" s="283"/>
      <c r="O13" s="283"/>
    </row>
    <row r="14" spans="1:18" s="50" customFormat="1" ht="15.75" customHeight="1" x14ac:dyDescent="0.2">
      <c r="A14" s="545" t="s">
        <v>2</v>
      </c>
      <c r="B14" s="49"/>
      <c r="C14" s="546">
        <v>8278.8595200616346</v>
      </c>
      <c r="D14" s="508">
        <f t="shared" si="0"/>
        <v>0.40319742783070112</v>
      </c>
      <c r="E14" s="546">
        <v>7671.2048699263678</v>
      </c>
      <c r="F14" s="508">
        <f t="shared" si="3"/>
        <v>0.42431011357511761</v>
      </c>
      <c r="G14" s="508">
        <v>7.9212413230869583E-2</v>
      </c>
      <c r="H14" s="508">
        <v>9.888089161469682E-2</v>
      </c>
      <c r="I14" s="279"/>
      <c r="J14" s="546">
        <v>25138.919203599158</v>
      </c>
      <c r="K14" s="508">
        <f t="shared" si="1"/>
        <v>0.41546786267609048</v>
      </c>
      <c r="L14" s="546">
        <v>24220.307288117951</v>
      </c>
      <c r="M14" s="508">
        <f t="shared" si="2"/>
        <v>0.43375299430043873</v>
      </c>
      <c r="N14" s="508">
        <v>3.7927343553228354E-2</v>
      </c>
      <c r="O14" s="508">
        <v>0.10386598432507732</v>
      </c>
    </row>
    <row r="15" spans="1:18" s="50" customFormat="1" ht="15.75" customHeight="1" x14ac:dyDescent="0.2">
      <c r="A15" s="323" t="s">
        <v>94</v>
      </c>
      <c r="B15" s="52"/>
      <c r="C15" s="420">
        <v>5753.7904820552394</v>
      </c>
      <c r="D15" s="283">
        <f t="shared" si="0"/>
        <v>0.28022139003805335</v>
      </c>
      <c r="E15" s="420">
        <v>5507.365494811298</v>
      </c>
      <c r="F15" s="283">
        <f t="shared" si="3"/>
        <v>0.30462370882104933</v>
      </c>
      <c r="G15" s="312"/>
      <c r="H15" s="312"/>
      <c r="I15" s="284"/>
      <c r="J15" s="420">
        <v>17794.235617712955</v>
      </c>
      <c r="K15" s="283">
        <f t="shared" si="1"/>
        <v>0.29408316961325498</v>
      </c>
      <c r="L15" s="420">
        <v>16891.39690245187</v>
      </c>
      <c r="M15" s="283">
        <f t="shared" si="2"/>
        <v>0.30250210689729767</v>
      </c>
      <c r="N15" s="312"/>
      <c r="O15" s="312"/>
    </row>
    <row r="16" spans="1:18" s="50" customFormat="1" ht="15.75" customHeight="1" x14ac:dyDescent="0.2">
      <c r="A16" s="544" t="s">
        <v>95</v>
      </c>
      <c r="B16" s="37"/>
      <c r="C16" s="510">
        <v>-362.95266639027244</v>
      </c>
      <c r="D16" s="497">
        <f t="shared" si="0"/>
        <v>-1.7676538798397552E-2</v>
      </c>
      <c r="E16" s="510">
        <v>149.79056517520036</v>
      </c>
      <c r="F16" s="497">
        <f t="shared" si="3"/>
        <v>8.2852241335826006E-3</v>
      </c>
      <c r="G16" s="497"/>
      <c r="H16" s="497"/>
      <c r="I16" s="284"/>
      <c r="J16" s="510">
        <v>60.280120162067199</v>
      </c>
      <c r="K16" s="497">
        <f t="shared" si="1"/>
        <v>9.9624222038974274E-4</v>
      </c>
      <c r="L16" s="510">
        <v>480.31134304888349</v>
      </c>
      <c r="M16" s="497">
        <f t="shared" si="2"/>
        <v>8.6017274993915784E-3</v>
      </c>
      <c r="N16" s="497"/>
      <c r="O16" s="497"/>
    </row>
    <row r="17" spans="1:16" s="50" customFormat="1" ht="15.75" customHeight="1" x14ac:dyDescent="0.2">
      <c r="A17" s="323" t="s">
        <v>115</v>
      </c>
      <c r="B17" s="49"/>
      <c r="C17" s="420">
        <v>-29.734224524807097</v>
      </c>
      <c r="D17" s="283">
        <f t="shared" si="0"/>
        <v>-1.4481176806891293E-3</v>
      </c>
      <c r="E17" s="420">
        <v>-13.907176361236099</v>
      </c>
      <c r="F17" s="283">
        <f t="shared" si="3"/>
        <v>-7.6923451809753584E-4</v>
      </c>
      <c r="G17" s="312"/>
      <c r="H17" s="312"/>
      <c r="I17" s="284"/>
      <c r="J17" s="420">
        <v>-58.370493399158406</v>
      </c>
      <c r="K17" s="283">
        <f t="shared" si="1"/>
        <v>-9.6468205094613405E-4</v>
      </c>
      <c r="L17" s="420">
        <v>-42.398949596132503</v>
      </c>
      <c r="M17" s="283">
        <f t="shared" si="2"/>
        <v>-7.5930792800213507E-4</v>
      </c>
      <c r="N17" s="312"/>
      <c r="O17" s="312"/>
    </row>
    <row r="18" spans="1:16" s="50" customFormat="1" ht="15.75" customHeight="1" x14ac:dyDescent="0.2">
      <c r="A18" s="547" t="s">
        <v>176</v>
      </c>
      <c r="B18" s="49"/>
      <c r="C18" s="546">
        <v>2917.7559289214746</v>
      </c>
      <c r="D18" s="508">
        <f t="shared" si="0"/>
        <v>0.14210069427173444</v>
      </c>
      <c r="E18" s="546">
        <v>2027.9559863011052</v>
      </c>
      <c r="F18" s="508">
        <f t="shared" si="3"/>
        <v>0.11217041513858317</v>
      </c>
      <c r="G18" s="508">
        <v>0.43876689071705255</v>
      </c>
      <c r="H18" s="508">
        <v>0.49544384078378778</v>
      </c>
      <c r="I18" s="284"/>
      <c r="J18" s="546">
        <v>7342.7739591232912</v>
      </c>
      <c r="K18" s="508">
        <f t="shared" si="1"/>
        <v>0.12135313289339185</v>
      </c>
      <c r="L18" s="546">
        <v>6890.9979922133298</v>
      </c>
      <c r="M18" s="508">
        <f t="shared" si="2"/>
        <v>0.12340846783175162</v>
      </c>
      <c r="N18" s="508">
        <v>6.5560310338278693E-2</v>
      </c>
      <c r="O18" s="508">
        <v>0.19397337661565195</v>
      </c>
    </row>
    <row r="19" spans="1:16" s="287" customFormat="1" ht="14.25" customHeight="1" x14ac:dyDescent="0.2">
      <c r="A19" s="324" t="s">
        <v>190</v>
      </c>
      <c r="B19" s="285"/>
      <c r="C19" s="420">
        <v>1229.4664625082048</v>
      </c>
      <c r="D19" s="312">
        <f t="shared" si="0"/>
        <v>5.9877536765321121E-2</v>
      </c>
      <c r="E19" s="420">
        <v>1061.5913087125789</v>
      </c>
      <c r="F19" s="312">
        <f t="shared" si="3"/>
        <v>5.8718797947383675E-2</v>
      </c>
      <c r="G19" s="312"/>
      <c r="H19" s="312"/>
      <c r="I19" s="286"/>
      <c r="J19" s="420">
        <v>3403.842809473389</v>
      </c>
      <c r="K19" s="312">
        <f t="shared" si="1"/>
        <v>5.6254896460895494E-2</v>
      </c>
      <c r="L19" s="420">
        <v>2906.2527717428011</v>
      </c>
      <c r="M19" s="312">
        <f t="shared" si="2"/>
        <v>5.2047062282971748E-2</v>
      </c>
      <c r="N19" s="312"/>
      <c r="O19" s="312"/>
    </row>
    <row r="20" spans="1:16" s="50" customFormat="1" ht="15.75" thickBot="1" x14ac:dyDescent="0.25">
      <c r="A20" s="548" t="s">
        <v>119</v>
      </c>
      <c r="B20" s="328"/>
      <c r="C20" s="549">
        <v>4147.2223914296792</v>
      </c>
      <c r="D20" s="550">
        <f t="shared" si="0"/>
        <v>0.20197823103705556</v>
      </c>
      <c r="E20" s="549">
        <v>3089.5472950136837</v>
      </c>
      <c r="F20" s="550">
        <f t="shared" si="3"/>
        <v>0.17088921308596683</v>
      </c>
      <c r="G20" s="550">
        <v>0.34233983021493475</v>
      </c>
      <c r="H20" s="550">
        <v>0.44367846847037518</v>
      </c>
      <c r="I20" s="284"/>
      <c r="J20" s="549">
        <v>10746.616768596681</v>
      </c>
      <c r="K20" s="550">
        <f t="shared" si="1"/>
        <v>0.17760802935428735</v>
      </c>
      <c r="L20" s="549">
        <v>9797.2507639561318</v>
      </c>
      <c r="M20" s="550">
        <f t="shared" si="2"/>
        <v>0.17545553011472337</v>
      </c>
      <c r="N20" s="550">
        <v>9.6901266234119987E-2</v>
      </c>
      <c r="O20" s="550">
        <v>0.19618269982815062</v>
      </c>
    </row>
    <row r="21" spans="1:16" s="50" customFormat="1" ht="11.1" customHeight="1" x14ac:dyDescent="0.2">
      <c r="A21" s="288"/>
      <c r="B21" s="49"/>
      <c r="C21" s="289"/>
      <c r="D21" s="290"/>
      <c r="E21" s="289"/>
      <c r="F21" s="291"/>
      <c r="G21" s="292"/>
      <c r="H21" s="292"/>
      <c r="I21" s="293"/>
      <c r="J21" s="294"/>
      <c r="K21" s="295"/>
      <c r="L21" s="294"/>
      <c r="M21" s="296"/>
      <c r="N21" s="297"/>
      <c r="O21" s="297"/>
    </row>
    <row r="22" spans="1:16" s="50" customFormat="1" ht="6" customHeight="1" x14ac:dyDescent="0.2">
      <c r="A22" s="298"/>
      <c r="B22" s="60"/>
      <c r="C22" s="60"/>
      <c r="D22" s="60"/>
      <c r="E22" s="60"/>
      <c r="F22" s="60"/>
      <c r="G22" s="60"/>
      <c r="H22" s="60"/>
      <c r="I22" s="56"/>
      <c r="J22" s="60"/>
      <c r="K22" s="60"/>
      <c r="L22" s="60"/>
      <c r="M22" s="60"/>
      <c r="N22" s="60"/>
      <c r="O22" s="60"/>
      <c r="P22" s="60"/>
    </row>
    <row r="23" spans="1:16" s="50" customFormat="1" ht="11.1" customHeight="1" x14ac:dyDescent="0.2">
      <c r="A23" s="131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</row>
  </sheetData>
  <mergeCells count="5">
    <mergeCell ref="A2:O2"/>
    <mergeCell ref="A1:O1"/>
    <mergeCell ref="C5:H5"/>
    <mergeCell ref="J5:O5"/>
    <mergeCell ref="A3:O3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topLeftCell="A35" workbookViewId="0">
      <selection activeCell="G8" sqref="G8"/>
    </sheetView>
  </sheetViews>
  <sheetFormatPr baseColWidth="10" defaultColWidth="9.85546875" defaultRowHeight="11.1" customHeight="1" x14ac:dyDescent="0.2"/>
  <cols>
    <col min="1" max="1" width="25.7109375" style="226" customWidth="1"/>
    <col min="2" max="2" width="1.7109375" style="225" customWidth="1"/>
    <col min="3" max="3" width="10.7109375" style="223" customWidth="1"/>
    <col min="4" max="5" width="11.28515625" style="223" customWidth="1"/>
    <col min="6" max="6" width="1.7109375" style="223" customWidth="1"/>
    <col min="7" max="8" width="10.7109375" style="223" customWidth="1"/>
    <col min="9" max="9" width="7.7109375" style="223" customWidth="1"/>
    <col min="10" max="10" width="1.7109375" style="223" hidden="1" customWidth="1"/>
    <col min="11" max="11" width="13.42578125" style="225" customWidth="1"/>
    <col min="12" max="12" width="10.28515625" style="225" customWidth="1"/>
    <col min="13" max="14" width="11.28515625" style="225" customWidth="1"/>
    <col min="15" max="15" width="19" style="225" customWidth="1"/>
    <col min="16" max="16" width="13.5703125" style="214" customWidth="1"/>
    <col min="17" max="16384" width="9.85546875" style="214"/>
  </cols>
  <sheetData>
    <row r="1" spans="1:18" ht="15" customHeight="1" x14ac:dyDescent="0.2">
      <c r="A1" s="603" t="s">
        <v>73</v>
      </c>
      <c r="B1" s="603"/>
      <c r="C1" s="603"/>
      <c r="D1" s="603"/>
      <c r="E1" s="603"/>
      <c r="F1" s="603"/>
      <c r="G1" s="603"/>
      <c r="H1" s="603"/>
      <c r="I1" s="603"/>
      <c r="J1" s="603"/>
      <c r="K1" s="212"/>
      <c r="L1" s="212"/>
      <c r="M1" s="212"/>
      <c r="N1" s="213"/>
      <c r="O1" s="214"/>
      <c r="P1" s="215"/>
      <c r="Q1" s="215"/>
      <c r="R1" s="215"/>
    </row>
    <row r="2" spans="1:18" ht="15" customHeight="1" x14ac:dyDescent="0.2">
      <c r="A2" s="612" t="s">
        <v>81</v>
      </c>
      <c r="B2" s="612"/>
      <c r="C2" s="612"/>
      <c r="D2" s="612"/>
      <c r="E2" s="612"/>
      <c r="F2" s="612"/>
      <c r="G2" s="612"/>
      <c r="H2" s="612"/>
      <c r="I2" s="612"/>
      <c r="J2" s="612"/>
      <c r="K2" s="216"/>
      <c r="L2" s="216"/>
      <c r="M2" s="216"/>
      <c r="N2" s="217"/>
      <c r="O2" s="212"/>
      <c r="P2" s="218"/>
      <c r="Q2" s="218"/>
      <c r="R2" s="218"/>
    </row>
    <row r="3" spans="1:18" ht="11.1" customHeight="1" x14ac:dyDescent="0.2">
      <c r="A3" s="219"/>
      <c r="B3" s="220"/>
      <c r="C3" s="221"/>
      <c r="D3" s="221"/>
      <c r="E3" s="221"/>
      <c r="F3" s="221"/>
      <c r="G3" s="221"/>
      <c r="H3" s="221"/>
      <c r="I3" s="221"/>
      <c r="J3" s="221"/>
      <c r="K3" s="222"/>
      <c r="L3" s="222"/>
      <c r="M3" s="222"/>
      <c r="N3" s="222"/>
      <c r="O3" s="216"/>
    </row>
    <row r="4" spans="1:18" ht="15" customHeight="1" x14ac:dyDescent="0.2">
      <c r="A4" s="590" t="s">
        <v>71</v>
      </c>
      <c r="B4" s="590"/>
      <c r="C4" s="590"/>
      <c r="D4" s="590"/>
      <c r="E4" s="590"/>
      <c r="G4" s="224"/>
      <c r="H4" s="224"/>
      <c r="I4" s="224"/>
      <c r="J4" s="224"/>
    </row>
    <row r="5" spans="1:18" ht="15" customHeight="1" x14ac:dyDescent="0.2">
      <c r="B5" s="223"/>
      <c r="C5" s="388" t="s">
        <v>90</v>
      </c>
      <c r="D5" s="388" t="s">
        <v>230</v>
      </c>
      <c r="E5" s="388" t="s">
        <v>181</v>
      </c>
      <c r="F5" s="227"/>
      <c r="G5" s="228"/>
      <c r="H5" s="229"/>
      <c r="I5" s="229"/>
      <c r="J5" s="229"/>
    </row>
    <row r="6" spans="1:18" ht="15" customHeight="1" x14ac:dyDescent="0.2">
      <c r="A6" s="230" t="s">
        <v>220</v>
      </c>
      <c r="B6" s="231"/>
      <c r="C6" s="232">
        <v>2.5472135875624691E-2</v>
      </c>
      <c r="D6" s="232">
        <v>6.9665759122534698E-3</v>
      </c>
      <c r="E6" s="232">
        <v>6.1439401992235965E-3</v>
      </c>
      <c r="F6" s="234"/>
      <c r="G6" s="235"/>
      <c r="H6" s="236"/>
      <c r="I6" s="236"/>
      <c r="J6" s="236"/>
      <c r="K6" s="237"/>
      <c r="L6" s="237"/>
      <c r="M6" s="238"/>
      <c r="N6" s="238"/>
      <c r="O6" s="238"/>
      <c r="P6" s="238"/>
      <c r="Q6" s="237"/>
      <c r="R6" s="237"/>
    </row>
    <row r="7" spans="1:18" ht="15" customHeight="1" x14ac:dyDescent="0.2">
      <c r="A7" s="558" t="s">
        <v>147</v>
      </c>
      <c r="B7" s="231"/>
      <c r="C7" s="559">
        <v>3.7194298706610285E-2</v>
      </c>
      <c r="D7" s="559">
        <v>3.4836608329087415E-3</v>
      </c>
      <c r="E7" s="559">
        <v>3.1200913243672801E-2</v>
      </c>
      <c r="F7" s="234"/>
      <c r="G7" s="235"/>
      <c r="H7" s="236"/>
      <c r="I7" s="236"/>
      <c r="J7" s="236"/>
      <c r="K7" s="237"/>
      <c r="L7" s="237"/>
      <c r="M7" s="238"/>
      <c r="N7" s="238"/>
      <c r="O7" s="238"/>
      <c r="P7" s="238"/>
      <c r="Q7" s="238"/>
      <c r="R7" s="239"/>
    </row>
    <row r="8" spans="1:18" ht="15" customHeight="1" x14ac:dyDescent="0.2">
      <c r="A8" s="230" t="s">
        <v>221</v>
      </c>
      <c r="B8" s="231"/>
      <c r="C8" s="232">
        <v>3.635620478735424E-2</v>
      </c>
      <c r="D8" s="232">
        <v>2.9027668512136007E-3</v>
      </c>
      <c r="E8" s="232">
        <v>2.6481977192933215E-2</v>
      </c>
      <c r="F8" s="234"/>
      <c r="G8" s="235"/>
      <c r="H8" s="236"/>
      <c r="I8" s="236"/>
      <c r="J8" s="236"/>
      <c r="K8" s="237"/>
      <c r="L8" s="237"/>
      <c r="M8" s="238"/>
      <c r="N8" s="238"/>
      <c r="O8" s="238"/>
      <c r="P8" s="238"/>
      <c r="Q8" s="238"/>
      <c r="R8" s="239"/>
    </row>
    <row r="9" spans="1:18" ht="15" customHeight="1" x14ac:dyDescent="0.2">
      <c r="A9" s="558" t="s">
        <v>215</v>
      </c>
      <c r="B9" s="231"/>
      <c r="C9" s="559">
        <v>0.54578496199599202</v>
      </c>
      <c r="D9" s="559">
        <v>0.10073929299548245</v>
      </c>
      <c r="E9" s="559">
        <v>0.35183000366955564</v>
      </c>
      <c r="F9" s="234"/>
      <c r="G9" s="235"/>
      <c r="H9" s="236"/>
      <c r="I9" s="236"/>
      <c r="J9" s="236"/>
      <c r="K9" s="237"/>
      <c r="L9" s="237"/>
      <c r="M9" s="238"/>
      <c r="N9" s="238"/>
      <c r="O9" s="238"/>
      <c r="P9" s="238"/>
      <c r="Q9" s="238"/>
      <c r="R9" s="239"/>
    </row>
    <row r="10" spans="1:18" ht="15" customHeight="1" x14ac:dyDescent="0.2">
      <c r="A10" s="230" t="s">
        <v>216</v>
      </c>
      <c r="B10" s="240"/>
      <c r="C10" s="232">
        <v>2.8224771467856291E-2</v>
      </c>
      <c r="D10" s="232">
        <v>6.7605545677804635E-3</v>
      </c>
      <c r="E10" s="232">
        <v>1.5028071745915472E-2</v>
      </c>
      <c r="F10" s="234"/>
      <c r="G10" s="235"/>
      <c r="H10" s="236"/>
      <c r="I10" s="236"/>
      <c r="J10" s="236"/>
      <c r="K10" s="237"/>
      <c r="L10" s="237"/>
      <c r="M10" s="238"/>
      <c r="N10" s="238"/>
      <c r="O10" s="238"/>
      <c r="P10" s="238"/>
      <c r="Q10" s="238"/>
      <c r="R10" s="239"/>
    </row>
    <row r="11" spans="1:18" ht="15" customHeight="1" x14ac:dyDescent="0.2">
      <c r="A11" s="558" t="s">
        <v>85</v>
      </c>
      <c r="B11" s="240"/>
      <c r="C11" s="559">
        <v>-9.4182939899002394E-3</v>
      </c>
      <c r="D11" s="559">
        <v>-7.4483332462055296E-3</v>
      </c>
      <c r="E11" s="559">
        <v>-5.9984647439403904E-4</v>
      </c>
      <c r="F11" s="234"/>
      <c r="G11" s="235"/>
      <c r="H11" s="236"/>
      <c r="I11" s="236"/>
      <c r="J11" s="236"/>
      <c r="K11" s="237"/>
      <c r="L11" s="237"/>
      <c r="M11" s="238"/>
      <c r="N11" s="238"/>
      <c r="O11" s="238"/>
      <c r="P11" s="238"/>
      <c r="Q11" s="238"/>
      <c r="R11" s="239"/>
    </row>
    <row r="12" spans="1:18" ht="15" customHeight="1" x14ac:dyDescent="0.2">
      <c r="A12" s="230" t="s">
        <v>217</v>
      </c>
      <c r="B12" s="240"/>
      <c r="C12" s="232">
        <v>1.6739173737112978E-2</v>
      </c>
      <c r="D12" s="232">
        <v>-1.2228523647719425E-2</v>
      </c>
      <c r="E12" s="232">
        <v>1.3422006062796754E-2</v>
      </c>
      <c r="F12" s="234"/>
      <c r="G12" s="235"/>
      <c r="H12" s="236"/>
      <c r="I12" s="236"/>
      <c r="J12" s="236"/>
      <c r="K12" s="237"/>
      <c r="L12" s="237"/>
      <c r="M12" s="238"/>
      <c r="N12" s="238"/>
      <c r="O12" s="238"/>
      <c r="P12" s="238"/>
      <c r="Q12" s="238"/>
      <c r="R12" s="239"/>
    </row>
    <row r="13" spans="1:18" ht="15" customHeight="1" x14ac:dyDescent="0.2">
      <c r="A13" s="558" t="s">
        <v>218</v>
      </c>
      <c r="B13" s="240"/>
      <c r="C13" s="559">
        <v>6.5188578544742803E-2</v>
      </c>
      <c r="D13" s="559">
        <v>-3.9136908475365662E-3</v>
      </c>
      <c r="E13" s="559">
        <v>3.995095451704489E-2</v>
      </c>
      <c r="F13" s="234"/>
      <c r="G13" s="235"/>
      <c r="H13" s="236"/>
      <c r="I13" s="236"/>
      <c r="J13" s="236"/>
      <c r="K13" s="237"/>
      <c r="L13" s="237"/>
      <c r="M13" s="238"/>
      <c r="N13" s="238"/>
      <c r="O13" s="238"/>
      <c r="P13" s="238"/>
      <c r="Q13" s="238"/>
      <c r="R13" s="239"/>
    </row>
    <row r="14" spans="1:18" ht="15" customHeight="1" thickBot="1" x14ac:dyDescent="0.25">
      <c r="A14" s="241" t="s">
        <v>219</v>
      </c>
      <c r="B14" s="242"/>
      <c r="C14" s="243">
        <v>7.9852785965566886E-2</v>
      </c>
      <c r="D14" s="243">
        <v>2.8027725627937095E-2</v>
      </c>
      <c r="E14" s="243">
        <v>7.9495766798842515E-2</v>
      </c>
      <c r="F14" s="233"/>
      <c r="G14" s="235"/>
      <c r="H14" s="236"/>
      <c r="I14" s="236"/>
      <c r="J14" s="236"/>
      <c r="K14" s="237"/>
      <c r="L14" s="237"/>
      <c r="M14" s="238"/>
      <c r="N14" s="238"/>
      <c r="O14" s="238"/>
      <c r="P14" s="238"/>
      <c r="Q14" s="238"/>
      <c r="R14" s="239"/>
    </row>
    <row r="15" spans="1:18" ht="9.9499999999999993" customHeight="1" x14ac:dyDescent="0.2"/>
    <row r="16" spans="1:18" ht="15" customHeight="1" x14ac:dyDescent="0.2">
      <c r="A16" s="244" t="s">
        <v>144</v>
      </c>
    </row>
    <row r="17" spans="1:9" ht="11.1" customHeight="1" x14ac:dyDescent="0.2">
      <c r="A17" s="244"/>
    </row>
    <row r="18" spans="1:9" ht="11.1" customHeight="1" x14ac:dyDescent="0.2">
      <c r="A18" s="245"/>
    </row>
    <row r="19" spans="1:9" ht="15" customHeight="1" x14ac:dyDescent="0.2">
      <c r="A19" s="622" t="s">
        <v>86</v>
      </c>
      <c r="B19" s="622"/>
      <c r="C19" s="622"/>
      <c r="D19" s="622"/>
      <c r="E19" s="622"/>
      <c r="F19" s="622"/>
      <c r="G19" s="622"/>
      <c r="H19" s="622"/>
      <c r="I19" s="622"/>
    </row>
    <row r="20" spans="1:9" ht="25.5" customHeight="1" x14ac:dyDescent="0.2">
      <c r="C20" s="620" t="s">
        <v>82</v>
      </c>
      <c r="D20" s="620"/>
      <c r="E20" s="620"/>
      <c r="F20" s="329"/>
      <c r="G20" s="620" t="s">
        <v>82</v>
      </c>
      <c r="H20" s="620"/>
      <c r="I20" s="620"/>
    </row>
    <row r="21" spans="1:9" ht="15" customHeight="1" x14ac:dyDescent="0.2">
      <c r="C21" s="246" t="s">
        <v>230</v>
      </c>
      <c r="D21" s="246" t="s">
        <v>231</v>
      </c>
      <c r="E21" s="246" t="s">
        <v>70</v>
      </c>
      <c r="F21" s="330"/>
      <c r="G21" s="246" t="s">
        <v>177</v>
      </c>
      <c r="H21" s="246" t="s">
        <v>178</v>
      </c>
      <c r="I21" s="246" t="s">
        <v>70</v>
      </c>
    </row>
    <row r="22" spans="1:9" ht="15" customHeight="1" x14ac:dyDescent="0.2">
      <c r="A22" s="230" t="s">
        <v>220</v>
      </c>
      <c r="C22" s="248">
        <v>19.419462401433691</v>
      </c>
      <c r="D22" s="248">
        <v>18.978918458781365</v>
      </c>
      <c r="E22" s="580">
        <v>2.3212278592644964E-2</v>
      </c>
      <c r="F22" s="236"/>
      <c r="G22" s="248">
        <v>19.254771010411339</v>
      </c>
      <c r="H22" s="248">
        <v>19.036478656767368</v>
      </c>
      <c r="I22" s="580">
        <v>1.1467055308906682E-2</v>
      </c>
    </row>
    <row r="23" spans="1:9" ht="15" customHeight="1" x14ac:dyDescent="0.2">
      <c r="A23" s="558" t="s">
        <v>147</v>
      </c>
      <c r="B23" s="250"/>
      <c r="C23" s="560">
        <v>3339.6835873015875</v>
      </c>
      <c r="D23" s="560">
        <v>2960.2812280701746</v>
      </c>
      <c r="E23" s="581">
        <v>0.12816429588980216</v>
      </c>
      <c r="F23" s="236"/>
      <c r="G23" s="560">
        <v>3237.9511376125502</v>
      </c>
      <c r="H23" s="560">
        <v>2886.9849842105259</v>
      </c>
      <c r="I23" s="581">
        <v>0.12156840278751901</v>
      </c>
    </row>
    <row r="24" spans="1:9" ht="15" customHeight="1" x14ac:dyDescent="0.2">
      <c r="A24" s="230" t="s">
        <v>221</v>
      </c>
      <c r="C24" s="248">
        <v>3.9736069828722003</v>
      </c>
      <c r="D24" s="248">
        <v>3.958355842174607</v>
      </c>
      <c r="E24" s="580">
        <v>3.8528978458931551E-3</v>
      </c>
      <c r="F24" s="236"/>
      <c r="G24" s="248">
        <v>3.8876763668888952</v>
      </c>
      <c r="H24" s="248">
        <v>3.6030765265161144</v>
      </c>
      <c r="I24" s="580">
        <v>7.8988008797017173E-2</v>
      </c>
    </row>
    <row r="25" spans="1:9" ht="15" customHeight="1" x14ac:dyDescent="0.2">
      <c r="A25" s="558" t="s">
        <v>215</v>
      </c>
      <c r="C25" s="560">
        <v>50.530853968253957</v>
      </c>
      <c r="D25" s="560">
        <v>32.091156709956714</v>
      </c>
      <c r="E25" s="581">
        <v>0.57460369611968765</v>
      </c>
      <c r="F25" s="236"/>
      <c r="G25" s="560">
        <v>44.530230881496664</v>
      </c>
      <c r="H25" s="560">
        <v>25.107214716926997</v>
      </c>
      <c r="I25" s="581">
        <v>0.77360298159536156</v>
      </c>
    </row>
    <row r="26" spans="1:9" ht="15" customHeight="1" x14ac:dyDescent="0.2">
      <c r="A26" s="230" t="s">
        <v>216</v>
      </c>
      <c r="C26" s="248">
        <v>577.77346953405026</v>
      </c>
      <c r="D26" s="248">
        <v>574.59015053763449</v>
      </c>
      <c r="E26" s="580">
        <v>5.5401558718630728E-3</v>
      </c>
      <c r="F26" s="236"/>
      <c r="G26" s="248">
        <v>594.57029996586459</v>
      </c>
      <c r="H26" s="248">
        <v>571.85628963987028</v>
      </c>
      <c r="I26" s="580">
        <v>3.971978753665284E-2</v>
      </c>
    </row>
    <row r="27" spans="1:9" ht="15" customHeight="1" x14ac:dyDescent="0.2">
      <c r="A27" s="558" t="s">
        <v>85</v>
      </c>
      <c r="C27" s="560">
        <v>1</v>
      </c>
      <c r="D27" s="560">
        <v>1</v>
      </c>
      <c r="E27" s="581">
        <v>0</v>
      </c>
      <c r="F27" s="236"/>
      <c r="G27" s="560">
        <v>1</v>
      </c>
      <c r="H27" s="560">
        <v>1</v>
      </c>
      <c r="I27" s="581">
        <v>0</v>
      </c>
    </row>
    <row r="28" spans="1:9" ht="15" customHeight="1" x14ac:dyDescent="0.2">
      <c r="A28" s="230" t="s">
        <v>217</v>
      </c>
      <c r="C28" s="248">
        <v>7.6842209928315413</v>
      </c>
      <c r="D28" s="248">
        <v>7.5465859283154115</v>
      </c>
      <c r="E28" s="580">
        <v>1.8238057026517263E-2</v>
      </c>
      <c r="F28" s="236"/>
      <c r="G28" s="248">
        <v>7.6918941755419006</v>
      </c>
      <c r="H28" s="248">
        <v>7.4515472118108885</v>
      </c>
      <c r="I28" s="580">
        <v>3.2254638788311807E-2</v>
      </c>
    </row>
    <row r="29" spans="1:9" ht="15" customHeight="1" x14ac:dyDescent="0.2">
      <c r="A29" s="558" t="s">
        <v>218</v>
      </c>
      <c r="C29" s="560">
        <v>33.330449139784946</v>
      </c>
      <c r="D29" s="560">
        <v>31.743283799283159</v>
      </c>
      <c r="E29" s="581">
        <v>5.0000036245072765E-2</v>
      </c>
      <c r="F29" s="236"/>
      <c r="G29" s="560">
        <v>32.927378533879505</v>
      </c>
      <c r="H29" s="560">
        <v>31.359409368492916</v>
      </c>
      <c r="I29" s="581">
        <v>4.9999958448258885E-2</v>
      </c>
    </row>
    <row r="30" spans="1:9" ht="15" customHeight="1" thickBot="1" x14ac:dyDescent="0.25">
      <c r="A30" s="241" t="s">
        <v>219</v>
      </c>
      <c r="B30" s="251"/>
      <c r="C30" s="252">
        <v>35.823007215007216</v>
      </c>
      <c r="D30" s="252">
        <v>31.779294227994228</v>
      </c>
      <c r="E30" s="582">
        <v>0.12724363725645293</v>
      </c>
      <c r="F30" s="236"/>
      <c r="G30" s="252">
        <v>34.502572775372776</v>
      </c>
      <c r="H30" s="252">
        <v>30.104127593394267</v>
      </c>
      <c r="I30" s="582">
        <v>0.14610771125430855</v>
      </c>
    </row>
    <row r="31" spans="1:9" ht="11.1" customHeight="1" x14ac:dyDescent="0.2">
      <c r="A31" s="253"/>
      <c r="B31" s="250"/>
    </row>
    <row r="32" spans="1:9" ht="11.1" customHeight="1" x14ac:dyDescent="0.2">
      <c r="A32" s="253"/>
      <c r="B32" s="250"/>
    </row>
    <row r="33" spans="1:15" ht="15" customHeight="1" x14ac:dyDescent="0.2">
      <c r="A33" s="621" t="s">
        <v>19</v>
      </c>
      <c r="B33" s="621"/>
      <c r="C33" s="621"/>
      <c r="D33" s="621"/>
      <c r="E33" s="621"/>
      <c r="F33" s="621"/>
      <c r="G33" s="621"/>
      <c r="H33" s="621"/>
      <c r="I33" s="621"/>
    </row>
    <row r="34" spans="1:15" ht="24.75" customHeight="1" x14ac:dyDescent="0.2">
      <c r="C34" s="620" t="s">
        <v>184</v>
      </c>
      <c r="D34" s="620"/>
      <c r="E34" s="620"/>
      <c r="F34" s="149"/>
      <c r="G34" s="620" t="s">
        <v>83</v>
      </c>
      <c r="H34" s="620"/>
      <c r="I34" s="620"/>
    </row>
    <row r="35" spans="1:15" ht="15" customHeight="1" x14ac:dyDescent="0.2">
      <c r="C35" s="302" t="s">
        <v>232</v>
      </c>
      <c r="D35" s="302" t="s">
        <v>233</v>
      </c>
      <c r="E35" s="246" t="s">
        <v>70</v>
      </c>
      <c r="F35" s="247"/>
      <c r="G35" s="302" t="s">
        <v>182</v>
      </c>
      <c r="H35" s="302" t="s">
        <v>183</v>
      </c>
      <c r="I35" s="246" t="s">
        <v>70</v>
      </c>
    </row>
    <row r="36" spans="1:15" ht="15" customHeight="1" x14ac:dyDescent="0.2">
      <c r="A36" s="230" t="str">
        <f t="shared" ref="A36:A43" si="0">+A22</f>
        <v>Mexico</v>
      </c>
      <c r="C36" s="248">
        <v>19.636299999999999</v>
      </c>
      <c r="D36" s="248">
        <v>18.812000000000001</v>
      </c>
      <c r="E36" s="580">
        <v>4.381777588773117E-2</v>
      </c>
      <c r="F36" s="236"/>
      <c r="G36" s="248">
        <v>19.168500000000002</v>
      </c>
      <c r="H36" s="248">
        <v>19.863299999999999</v>
      </c>
      <c r="I36" s="580">
        <v>-3.4979082025645147E-2</v>
      </c>
      <c r="K36" s="213"/>
      <c r="O36" s="254"/>
    </row>
    <row r="37" spans="1:15" ht="15" customHeight="1" x14ac:dyDescent="0.2">
      <c r="A37" s="558" t="str">
        <f t="shared" si="0"/>
        <v>Colombia</v>
      </c>
      <c r="B37" s="250"/>
      <c r="C37" s="560">
        <v>3462.01</v>
      </c>
      <c r="D37" s="560">
        <v>2972.18</v>
      </c>
      <c r="E37" s="581">
        <v>0.16480495797697325</v>
      </c>
      <c r="F37" s="236"/>
      <c r="G37" s="560">
        <v>3205.67</v>
      </c>
      <c r="H37" s="560">
        <v>2930.8</v>
      </c>
      <c r="I37" s="581">
        <v>9.3786679404940676E-2</v>
      </c>
    </row>
    <row r="38" spans="1:15" ht="15" customHeight="1" x14ac:dyDescent="0.2">
      <c r="A38" s="230" t="str">
        <f t="shared" si="0"/>
        <v>Brazil</v>
      </c>
      <c r="C38" s="248">
        <v>4.1643999999999997</v>
      </c>
      <c r="D38" s="248">
        <v>4.0038999999999998</v>
      </c>
      <c r="E38" s="580">
        <v>4.0085916231674013E-2</v>
      </c>
      <c r="F38" s="236"/>
      <c r="G38" s="248">
        <v>3.8321999999999998</v>
      </c>
      <c r="H38" s="248">
        <v>3.8557999999999999</v>
      </c>
      <c r="I38" s="580">
        <v>-6.1206494112765464E-3</v>
      </c>
    </row>
    <row r="39" spans="1:15" ht="15" customHeight="1" x14ac:dyDescent="0.2">
      <c r="A39" s="558" t="str">
        <f t="shared" si="0"/>
        <v>Argentina</v>
      </c>
      <c r="C39" s="560">
        <v>57.59</v>
      </c>
      <c r="D39" s="560">
        <v>41.25</v>
      </c>
      <c r="E39" s="581">
        <v>0.3961212121212121</v>
      </c>
      <c r="F39" s="236"/>
      <c r="G39" s="560">
        <v>42.463000000000001</v>
      </c>
      <c r="H39" s="560">
        <v>28.85</v>
      </c>
      <c r="I39" s="581">
        <v>0.47185441941074524</v>
      </c>
      <c r="J39" s="255"/>
    </row>
    <row r="40" spans="1:15" ht="15" customHeight="1" x14ac:dyDescent="0.2">
      <c r="A40" s="230" t="str">
        <f t="shared" si="0"/>
        <v>Costa Rica</v>
      </c>
      <c r="C40" s="248">
        <v>583.88</v>
      </c>
      <c r="D40" s="248">
        <v>585.79999999999995</v>
      </c>
      <c r="E40" s="580">
        <v>-3.2775691362239012E-3</v>
      </c>
      <c r="F40" s="236"/>
      <c r="G40" s="248">
        <v>583.64</v>
      </c>
      <c r="H40" s="248">
        <v>570.08000000000004</v>
      </c>
      <c r="I40" s="580">
        <v>2.3786135279258991E-2</v>
      </c>
    </row>
    <row r="41" spans="1:15" ht="15" customHeight="1" x14ac:dyDescent="0.2">
      <c r="A41" s="558" t="str">
        <f t="shared" si="0"/>
        <v>Panama</v>
      </c>
      <c r="C41" s="560">
        <v>1</v>
      </c>
      <c r="D41" s="560">
        <v>1</v>
      </c>
      <c r="E41" s="581">
        <v>0</v>
      </c>
      <c r="F41" s="236"/>
      <c r="G41" s="560">
        <v>1</v>
      </c>
      <c r="H41" s="560">
        <v>1</v>
      </c>
      <c r="I41" s="581">
        <v>0</v>
      </c>
    </row>
    <row r="42" spans="1:15" ht="15" customHeight="1" x14ac:dyDescent="0.2">
      <c r="A42" s="230" t="str">
        <f t="shared" si="0"/>
        <v>Guatemala</v>
      </c>
      <c r="C42" s="248">
        <v>7.7355099999999997</v>
      </c>
      <c r="D42" s="248">
        <v>7.7020600000000004</v>
      </c>
      <c r="E42" s="580">
        <v>4.3429939522672267E-3</v>
      </c>
      <c r="F42" s="236"/>
      <c r="G42" s="248">
        <v>7.7082300000000004</v>
      </c>
      <c r="H42" s="248">
        <v>7.4932600000000003</v>
      </c>
      <c r="I42" s="580">
        <v>2.8688448018619361E-2</v>
      </c>
    </row>
    <row r="43" spans="1:15" ht="15" customHeight="1" x14ac:dyDescent="0.2">
      <c r="A43" s="558" t="str">
        <f t="shared" si="0"/>
        <v>Nicaragua</v>
      </c>
      <c r="C43" s="560">
        <v>33.5321</v>
      </c>
      <c r="D43" s="560">
        <v>31.935300000000002</v>
      </c>
      <c r="E43" s="581">
        <v>5.0001095965906073E-2</v>
      </c>
      <c r="F43" s="236"/>
      <c r="G43" s="560">
        <v>33.122199999999999</v>
      </c>
      <c r="H43" s="560">
        <v>31.545000000000002</v>
      </c>
      <c r="I43" s="581">
        <v>4.9998414962751481E-2</v>
      </c>
      <c r="K43" s="256"/>
      <c r="L43" s="256"/>
      <c r="M43" s="256"/>
      <c r="N43" s="256"/>
      <c r="O43" s="256"/>
    </row>
    <row r="44" spans="1:15" ht="15" customHeight="1" thickBot="1" x14ac:dyDescent="0.25">
      <c r="A44" s="241" t="str">
        <f>+A30</f>
        <v>Uruguay</v>
      </c>
      <c r="B44" s="251"/>
      <c r="C44" s="252">
        <v>36.939</v>
      </c>
      <c r="D44" s="252">
        <v>33.213999999999999</v>
      </c>
      <c r="E44" s="582">
        <v>0.11215150237851512</v>
      </c>
      <c r="F44" s="243"/>
      <c r="G44" s="252">
        <v>32.39</v>
      </c>
      <c r="H44" s="252">
        <v>28.763999999999999</v>
      </c>
      <c r="I44" s="582">
        <f>+G44/H44-1</f>
        <v>0.12606035321930187</v>
      </c>
      <c r="K44" s="256"/>
      <c r="L44" s="256"/>
      <c r="M44" s="256"/>
      <c r="N44" s="256"/>
      <c r="O44" s="256"/>
    </row>
    <row r="45" spans="1:15" ht="9.9499999999999993" customHeight="1" x14ac:dyDescent="0.2">
      <c r="A45" s="230"/>
      <c r="B45" s="250"/>
      <c r="C45" s="248"/>
      <c r="D45" s="248"/>
      <c r="E45" s="232"/>
      <c r="F45" s="232"/>
      <c r="G45" s="248"/>
      <c r="H45" s="248"/>
      <c r="I45" s="232"/>
      <c r="K45" s="256"/>
      <c r="L45" s="256"/>
      <c r="M45" s="256"/>
      <c r="N45" s="256"/>
      <c r="O45" s="256"/>
    </row>
    <row r="46" spans="1:15" ht="15" customHeight="1" x14ac:dyDescent="0.2">
      <c r="A46" s="619" t="s">
        <v>109</v>
      </c>
      <c r="B46" s="619"/>
      <c r="C46" s="619"/>
      <c r="D46" s="619"/>
      <c r="E46" s="619"/>
      <c r="F46" s="619"/>
      <c r="G46" s="619"/>
      <c r="H46" s="619"/>
      <c r="I46" s="619"/>
      <c r="K46" s="256"/>
      <c r="L46" s="256"/>
      <c r="M46" s="256"/>
      <c r="N46" s="256"/>
      <c r="O46" s="256"/>
    </row>
    <row r="47" spans="1:15" ht="11.1" customHeight="1" x14ac:dyDescent="0.2">
      <c r="K47" s="249"/>
      <c r="L47" s="249"/>
      <c r="M47" s="249"/>
      <c r="N47" s="249"/>
      <c r="O47" s="256"/>
    </row>
    <row r="48" spans="1:15" ht="11.1" customHeight="1" x14ac:dyDescent="0.2">
      <c r="A48" s="253"/>
      <c r="B48" s="250"/>
      <c r="K48" s="249"/>
      <c r="L48" s="249"/>
      <c r="M48" s="249"/>
      <c r="N48" s="249"/>
      <c r="O48" s="249"/>
    </row>
    <row r="49" spans="1:15" ht="11.1" customHeight="1" x14ac:dyDescent="0.2">
      <c r="A49" s="253"/>
      <c r="B49" s="250"/>
      <c r="K49" s="256"/>
      <c r="L49" s="256"/>
      <c r="M49" s="256"/>
      <c r="N49" s="256"/>
      <c r="O49" s="249"/>
    </row>
    <row r="50" spans="1:15" ht="11.1" customHeight="1" x14ac:dyDescent="0.2">
      <c r="A50" s="253"/>
      <c r="B50" s="250"/>
      <c r="O50" s="256"/>
    </row>
  </sheetData>
  <mergeCells count="9">
    <mergeCell ref="A46:I46"/>
    <mergeCell ref="C34:E34"/>
    <mergeCell ref="G34:I34"/>
    <mergeCell ref="A1:J1"/>
    <mergeCell ref="A2:J2"/>
    <mergeCell ref="C20:E20"/>
    <mergeCell ref="G20:I20"/>
    <mergeCell ref="A33:I33"/>
    <mergeCell ref="A19:I19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topLeftCell="H1" workbookViewId="0">
      <selection activeCell="R14" sqref="R14"/>
    </sheetView>
  </sheetViews>
  <sheetFormatPr baseColWidth="10" defaultColWidth="9.85546875" defaultRowHeight="11.1" customHeight="1" x14ac:dyDescent="0.2"/>
  <cols>
    <col min="1" max="1" width="32.42578125" style="264" customWidth="1"/>
    <col min="2" max="2" width="1.7109375" style="266" customWidth="1"/>
    <col min="3" max="3" width="11.28515625" style="265" customWidth="1"/>
    <col min="4" max="4" width="13.140625" style="265" customWidth="1"/>
    <col min="5" max="6" width="11.85546875" style="265" customWidth="1"/>
    <col min="7" max="7" width="11.28515625" style="265" customWidth="1"/>
    <col min="8" max="8" width="6.140625" style="265" customWidth="1"/>
    <col min="9" max="9" width="11.140625" style="265" customWidth="1"/>
    <col min="10" max="11" width="11.28515625" style="265" customWidth="1"/>
    <col min="12" max="13" width="11.28515625" style="266" customWidth="1"/>
    <col min="14" max="14" width="4.140625" style="266" customWidth="1"/>
    <col min="15" max="15" width="11.28515625" style="266" customWidth="1"/>
    <col min="16" max="16" width="13.5703125" style="258" customWidth="1"/>
    <col min="17" max="16384" width="9.85546875" style="258"/>
  </cols>
  <sheetData>
    <row r="1" spans="1:16" ht="15" customHeight="1" x14ac:dyDescent="0.2">
      <c r="A1" s="609" t="s">
        <v>73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  <c r="O1" s="609"/>
      <c r="P1" s="257"/>
    </row>
    <row r="2" spans="1:16" ht="15" customHeight="1" x14ac:dyDescent="0.2">
      <c r="A2" s="609" t="s">
        <v>143</v>
      </c>
      <c r="B2" s="609"/>
      <c r="C2" s="609"/>
      <c r="D2" s="609"/>
      <c r="E2" s="609"/>
      <c r="F2" s="609"/>
      <c r="G2" s="609"/>
      <c r="H2" s="609"/>
      <c r="I2" s="609"/>
      <c r="J2" s="609"/>
      <c r="K2" s="609"/>
      <c r="L2" s="609"/>
      <c r="M2" s="609"/>
      <c r="N2" s="609"/>
      <c r="O2" s="609"/>
      <c r="P2" s="259"/>
    </row>
    <row r="3" spans="1:16" ht="10.5" customHeight="1" x14ac:dyDescent="0.2">
      <c r="A3" s="260"/>
      <c r="B3" s="261"/>
      <c r="C3" s="262"/>
      <c r="D3" s="262"/>
      <c r="E3" s="262"/>
      <c r="F3" s="262"/>
      <c r="G3" s="262"/>
      <c r="H3" s="262"/>
      <c r="I3" s="262"/>
      <c r="J3" s="262"/>
      <c r="K3" s="262"/>
      <c r="L3" s="263"/>
      <c r="M3" s="263"/>
      <c r="N3" s="263"/>
      <c r="O3" s="263"/>
    </row>
    <row r="4" spans="1:16" ht="23.25" customHeight="1" thickBot="1" x14ac:dyDescent="0.25">
      <c r="A4" s="629" t="s">
        <v>111</v>
      </c>
      <c r="B4" s="629"/>
      <c r="C4" s="629"/>
      <c r="D4" s="629"/>
      <c r="E4" s="629"/>
      <c r="F4" s="629"/>
      <c r="G4" s="629"/>
      <c r="H4" s="629"/>
      <c r="I4" s="629"/>
      <c r="J4" s="629"/>
      <c r="K4" s="629"/>
      <c r="L4" s="629"/>
      <c r="M4" s="629"/>
      <c r="N4" s="629"/>
      <c r="O4" s="629"/>
    </row>
    <row r="5" spans="1:16" ht="18" customHeight="1" x14ac:dyDescent="0.2">
      <c r="A5" s="393"/>
      <c r="B5" s="394"/>
      <c r="C5" s="624" t="s">
        <v>223</v>
      </c>
      <c r="D5" s="624"/>
      <c r="E5" s="624"/>
      <c r="F5" s="624"/>
      <c r="G5" s="624"/>
      <c r="H5" s="394"/>
      <c r="I5" s="624" t="s">
        <v>229</v>
      </c>
      <c r="J5" s="624"/>
      <c r="K5" s="624"/>
      <c r="L5" s="624"/>
      <c r="M5" s="624"/>
      <c r="N5" s="395"/>
      <c r="O5" s="396" t="s">
        <v>62</v>
      </c>
    </row>
    <row r="6" spans="1:16" ht="18" customHeight="1" x14ac:dyDescent="0.2">
      <c r="A6" s="397"/>
      <c r="B6" s="361"/>
      <c r="C6" s="398" t="s">
        <v>54</v>
      </c>
      <c r="D6" s="398" t="s">
        <v>138</v>
      </c>
      <c r="E6" s="398" t="s">
        <v>139</v>
      </c>
      <c r="F6" s="398" t="s">
        <v>55</v>
      </c>
      <c r="G6" s="398" t="s">
        <v>56</v>
      </c>
      <c r="H6" s="394"/>
      <c r="I6" s="398" t="s">
        <v>54</v>
      </c>
      <c r="J6" s="398" t="s">
        <v>138</v>
      </c>
      <c r="K6" s="398" t="s">
        <v>139</v>
      </c>
      <c r="L6" s="398" t="s">
        <v>55</v>
      </c>
      <c r="M6" s="398" t="s">
        <v>56</v>
      </c>
      <c r="N6" s="399"/>
      <c r="O6" s="400" t="s">
        <v>70</v>
      </c>
      <c r="P6" s="267"/>
    </row>
    <row r="7" spans="1:16" ht="18" customHeight="1" x14ac:dyDescent="0.2">
      <c r="A7" s="401" t="s">
        <v>220</v>
      </c>
      <c r="B7" s="361"/>
      <c r="C7" s="402">
        <v>351.80485860132114</v>
      </c>
      <c r="D7" s="402">
        <v>23.344493288765019</v>
      </c>
      <c r="E7" s="402">
        <v>72.81878361282601</v>
      </c>
      <c r="F7" s="402">
        <v>29.562249362234972</v>
      </c>
      <c r="G7" s="403">
        <f t="shared" ref="G7:G13" si="0">+SUM(C7:F7)</f>
        <v>477.53038486514714</v>
      </c>
      <c r="H7" s="394"/>
      <c r="I7" s="402">
        <v>349.10601629584085</v>
      </c>
      <c r="J7" s="402">
        <v>25.888701557130986</v>
      </c>
      <c r="K7" s="402">
        <v>71.965399968409997</v>
      </c>
      <c r="L7" s="402">
        <v>30.593288451903984</v>
      </c>
      <c r="M7" s="403">
        <f t="shared" ref="M7:M13" si="1">+SUM(I7:L7)</f>
        <v>477.55340627328576</v>
      </c>
      <c r="N7" s="399"/>
      <c r="O7" s="404">
        <f t="shared" ref="O7:O13" si="2">+G7/M7-1</f>
        <v>-4.8206981326459619E-5</v>
      </c>
      <c r="P7" s="267"/>
    </row>
    <row r="8" spans="1:16" ht="18" customHeight="1" x14ac:dyDescent="0.2">
      <c r="A8" s="401" t="s">
        <v>243</v>
      </c>
      <c r="B8" s="361"/>
      <c r="C8" s="402">
        <v>50.079340945100995</v>
      </c>
      <c r="D8" s="402">
        <v>2.8949924094389998</v>
      </c>
      <c r="E8" s="402">
        <v>0.1347905415</v>
      </c>
      <c r="F8" s="402">
        <v>5.0776658792779958</v>
      </c>
      <c r="G8" s="403">
        <v>58.18678977531799</v>
      </c>
      <c r="H8" s="394"/>
      <c r="I8" s="402">
        <v>48.439691836743876</v>
      </c>
      <c r="J8" s="402">
        <v>2.7278516015108667</v>
      </c>
      <c r="K8" s="402">
        <v>0.12931991629999998</v>
      </c>
      <c r="L8" s="402">
        <v>5.28423216527107</v>
      </c>
      <c r="M8" s="403">
        <v>56.581199648142004</v>
      </c>
      <c r="N8" s="399"/>
      <c r="O8" s="404">
        <f>+G8/M8-1</f>
        <v>2.8376742401373001E-2</v>
      </c>
      <c r="P8" s="267"/>
    </row>
    <row r="9" spans="1:16" ht="18" customHeight="1" x14ac:dyDescent="0.2">
      <c r="A9" s="551" t="s">
        <v>244</v>
      </c>
      <c r="B9" s="361"/>
      <c r="C9" s="552">
        <v>401.88419954642211</v>
      </c>
      <c r="D9" s="552">
        <v>26.239485698204017</v>
      </c>
      <c r="E9" s="552">
        <v>72.953574154326006</v>
      </c>
      <c r="F9" s="552">
        <v>34.639915241512966</v>
      </c>
      <c r="G9" s="553">
        <f t="shared" si="0"/>
        <v>535.71717464046515</v>
      </c>
      <c r="H9" s="394"/>
      <c r="I9" s="552">
        <v>397.54570813258471</v>
      </c>
      <c r="J9" s="552">
        <v>28.616553158641853</v>
      </c>
      <c r="K9" s="552">
        <v>72.094719884710003</v>
      </c>
      <c r="L9" s="552">
        <v>35.877520617175051</v>
      </c>
      <c r="M9" s="553">
        <f t="shared" si="1"/>
        <v>534.13450179311167</v>
      </c>
      <c r="N9" s="399"/>
      <c r="O9" s="554">
        <f t="shared" si="2"/>
        <v>2.9630605063712956E-3</v>
      </c>
      <c r="P9" s="267"/>
    </row>
    <row r="10" spans="1:16" ht="18" customHeight="1" x14ac:dyDescent="0.2">
      <c r="A10" s="401" t="s">
        <v>147</v>
      </c>
      <c r="B10" s="405"/>
      <c r="C10" s="402">
        <v>53.385679158987983</v>
      </c>
      <c r="D10" s="402">
        <v>6.6095554851240017</v>
      </c>
      <c r="E10" s="402">
        <v>5.0313760466640005</v>
      </c>
      <c r="F10" s="402">
        <v>3.8568283485109993</v>
      </c>
      <c r="G10" s="403">
        <f t="shared" si="0"/>
        <v>68.883439039286984</v>
      </c>
      <c r="H10" s="394"/>
      <c r="I10" s="402">
        <v>53.301445924375003</v>
      </c>
      <c r="J10" s="402">
        <v>6.6570142478489949</v>
      </c>
      <c r="K10" s="402">
        <v>5.0699986870040057</v>
      </c>
      <c r="L10" s="402">
        <v>4.4342138019079984</v>
      </c>
      <c r="M10" s="403">
        <f t="shared" si="1"/>
        <v>69.462672661135997</v>
      </c>
      <c r="N10" s="399"/>
      <c r="O10" s="404">
        <f t="shared" si="2"/>
        <v>-8.3387753401704678E-3</v>
      </c>
      <c r="P10" s="267"/>
    </row>
    <row r="11" spans="1:16" ht="18" customHeight="1" x14ac:dyDescent="0.2">
      <c r="A11" s="401" t="s">
        <v>221</v>
      </c>
      <c r="B11" s="405"/>
      <c r="C11" s="402">
        <v>170.30173831000064</v>
      </c>
      <c r="D11" s="402">
        <v>11.219688309999981</v>
      </c>
      <c r="E11" s="402">
        <v>1.7972706900000031</v>
      </c>
      <c r="F11" s="402">
        <v>11.900809079999819</v>
      </c>
      <c r="G11" s="403">
        <f t="shared" si="0"/>
        <v>195.21950639000045</v>
      </c>
      <c r="H11" s="394"/>
      <c r="I11" s="402">
        <v>162.32682031000112</v>
      </c>
      <c r="J11" s="402">
        <v>9.9883616099999823</v>
      </c>
      <c r="K11" s="402">
        <v>1.6051418600000018</v>
      </c>
      <c r="L11" s="402">
        <v>10.956806359999852</v>
      </c>
      <c r="M11" s="403">
        <f t="shared" si="1"/>
        <v>184.87713014000096</v>
      </c>
      <c r="N11" s="399"/>
      <c r="O11" s="404">
        <f t="shared" si="2"/>
        <v>5.5941890931385352E-2</v>
      </c>
      <c r="P11" s="267"/>
    </row>
    <row r="12" spans="1:16" ht="18" customHeight="1" x14ac:dyDescent="0.2">
      <c r="A12" s="401" t="s">
        <v>215</v>
      </c>
      <c r="B12" s="405"/>
      <c r="C12" s="402">
        <v>26.72073709875594</v>
      </c>
      <c r="D12" s="402">
        <v>3.1820648549295245</v>
      </c>
      <c r="E12" s="402">
        <v>0.935002369040001</v>
      </c>
      <c r="F12" s="402">
        <v>2.1761840177316851</v>
      </c>
      <c r="G12" s="403">
        <f t="shared" si="0"/>
        <v>33.013988340457146</v>
      </c>
      <c r="H12" s="394"/>
      <c r="I12" s="402">
        <v>34.085985069052938</v>
      </c>
      <c r="J12" s="402">
        <v>3.8605657515249985</v>
      </c>
      <c r="K12" s="402">
        <v>0.89591783627000299</v>
      </c>
      <c r="L12" s="402">
        <v>2.5285239448976746</v>
      </c>
      <c r="M12" s="403">
        <f t="shared" si="1"/>
        <v>41.370992601745613</v>
      </c>
      <c r="N12" s="399"/>
      <c r="O12" s="404">
        <f t="shared" si="2"/>
        <v>-0.20200154107339086</v>
      </c>
      <c r="P12" s="267"/>
    </row>
    <row r="13" spans="1:16" ht="18" customHeight="1" x14ac:dyDescent="0.2">
      <c r="A13" s="401" t="s">
        <v>219</v>
      </c>
      <c r="B13" s="405"/>
      <c r="C13" s="402">
        <v>8.5371869246142058</v>
      </c>
      <c r="D13" s="402">
        <v>0.6695870847065658</v>
      </c>
      <c r="E13" s="402" t="s">
        <v>108</v>
      </c>
      <c r="F13" s="402">
        <v>9.1781232459007003E-2</v>
      </c>
      <c r="G13" s="403">
        <f t="shared" si="0"/>
        <v>9.2985552417797788</v>
      </c>
      <c r="H13" s="394"/>
      <c r="I13" s="402">
        <v>8.7261957343671757</v>
      </c>
      <c r="J13" s="402">
        <v>0.60465445372851478</v>
      </c>
      <c r="K13" s="402" t="s">
        <v>108</v>
      </c>
      <c r="L13" s="402">
        <v>4.4319659641337002E-2</v>
      </c>
      <c r="M13" s="403">
        <f t="shared" si="1"/>
        <v>9.3751698477370269</v>
      </c>
      <c r="N13" s="399"/>
      <c r="O13" s="404">
        <f t="shared" si="2"/>
        <v>-8.1720765811769125E-3</v>
      </c>
      <c r="P13" s="267"/>
    </row>
    <row r="14" spans="1:16" ht="18" customHeight="1" x14ac:dyDescent="0.2">
      <c r="A14" s="551" t="s">
        <v>11</v>
      </c>
      <c r="B14" s="361"/>
      <c r="C14" s="552">
        <v>258.94534149235875</v>
      </c>
      <c r="D14" s="552">
        <v>21.680895734760075</v>
      </c>
      <c r="E14" s="552">
        <v>7.7636491057040047</v>
      </c>
      <c r="F14" s="552">
        <v>18.02560267870151</v>
      </c>
      <c r="G14" s="553">
        <f>+SUM(C14:F14)</f>
        <v>306.41548901152436</v>
      </c>
      <c r="H14" s="394"/>
      <c r="I14" s="552">
        <v>258.44044703779628</v>
      </c>
      <c r="J14" s="552">
        <v>21.110596063102488</v>
      </c>
      <c r="K14" s="552">
        <v>7.5710583832740106</v>
      </c>
      <c r="L14" s="552">
        <v>17.963863766446863</v>
      </c>
      <c r="M14" s="553">
        <f>+SUM(I14:L14)</f>
        <v>305.08596525061967</v>
      </c>
      <c r="N14" s="399"/>
      <c r="O14" s="554">
        <f>+G14/M14-1</f>
        <v>4.3578660192136187E-3</v>
      </c>
      <c r="P14" s="267"/>
    </row>
    <row r="15" spans="1:16" ht="18" customHeight="1" thickBot="1" x14ac:dyDescent="0.25">
      <c r="A15" s="406" t="s">
        <v>57</v>
      </c>
      <c r="B15" s="406"/>
      <c r="C15" s="407">
        <f>+C9+C14</f>
        <v>660.82954103878092</v>
      </c>
      <c r="D15" s="407">
        <f>+D9+D14</f>
        <v>47.920381432964092</v>
      </c>
      <c r="E15" s="407">
        <f>+E9+E14</f>
        <v>80.717223260030011</v>
      </c>
      <c r="F15" s="407">
        <f>+F9+F14</f>
        <v>52.665517920214477</v>
      </c>
      <c r="G15" s="407">
        <f>+SUM(C15:F15)</f>
        <v>842.13266365198945</v>
      </c>
      <c r="H15" s="394"/>
      <c r="I15" s="407">
        <f>+I9+I14</f>
        <v>655.98615517038093</v>
      </c>
      <c r="J15" s="407">
        <f>+J9+J14</f>
        <v>49.727149221744341</v>
      </c>
      <c r="K15" s="407">
        <f>+K9+K14</f>
        <v>79.66577826798401</v>
      </c>
      <c r="L15" s="407">
        <f>+L9+L14</f>
        <v>53.841384383621914</v>
      </c>
      <c r="M15" s="407">
        <f>+SUM(I15:L15)</f>
        <v>839.22046704373111</v>
      </c>
      <c r="N15" s="399"/>
      <c r="O15" s="408">
        <f>+G15/M15-1</f>
        <v>3.4701210499750168E-3</v>
      </c>
      <c r="P15" s="267"/>
    </row>
    <row r="16" spans="1:16" ht="9.9499999999999993" customHeight="1" x14ac:dyDescent="0.2">
      <c r="A16" s="269"/>
      <c r="B16" s="269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67"/>
    </row>
    <row r="17" spans="1:16" ht="15" customHeight="1" x14ac:dyDescent="0.25">
      <c r="A17" s="599" t="s">
        <v>239</v>
      </c>
      <c r="B17" s="269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67"/>
    </row>
    <row r="18" spans="1:16" ht="15" customHeight="1" x14ac:dyDescent="0.25">
      <c r="A18" s="599" t="s">
        <v>240</v>
      </c>
      <c r="B18" s="269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67"/>
    </row>
    <row r="19" spans="1:16" ht="17.25" customHeight="1" x14ac:dyDescent="0.2"/>
    <row r="20" spans="1:16" ht="23.25" customHeight="1" thickBot="1" x14ac:dyDescent="0.25">
      <c r="A20" s="392" t="s">
        <v>112</v>
      </c>
      <c r="B20" s="273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</row>
    <row r="21" spans="1:16" ht="18" customHeight="1" x14ac:dyDescent="0.2">
      <c r="A21" s="393"/>
      <c r="B21" s="394"/>
      <c r="C21" s="624" t="str">
        <f>+C5</f>
        <v>3Q 2019</v>
      </c>
      <c r="D21" s="624"/>
      <c r="E21" s="624"/>
      <c r="F21" s="624"/>
      <c r="G21" s="624"/>
      <c r="H21" s="409"/>
      <c r="I21" s="624" t="s">
        <v>229</v>
      </c>
      <c r="J21" s="624"/>
      <c r="K21" s="624"/>
      <c r="L21" s="624"/>
      <c r="M21" s="624"/>
      <c r="N21" s="410"/>
      <c r="O21" s="396" t="str">
        <f>+O5</f>
        <v>YoY</v>
      </c>
    </row>
    <row r="22" spans="1:16" ht="18" customHeight="1" x14ac:dyDescent="0.2">
      <c r="A22" s="397"/>
      <c r="B22" s="361"/>
      <c r="C22" s="398" t="s">
        <v>54</v>
      </c>
      <c r="D22" s="627" t="s">
        <v>113</v>
      </c>
      <c r="E22" s="627"/>
      <c r="F22" s="398" t="s">
        <v>55</v>
      </c>
      <c r="G22" s="398" t="s">
        <v>56</v>
      </c>
      <c r="H22" s="211"/>
      <c r="I22" s="398" t="s">
        <v>54</v>
      </c>
      <c r="J22" s="627" t="s">
        <v>114</v>
      </c>
      <c r="K22" s="627"/>
      <c r="L22" s="398" t="s">
        <v>55</v>
      </c>
      <c r="M22" s="398" t="s">
        <v>56</v>
      </c>
      <c r="N22" s="411"/>
      <c r="O22" s="400" t="s">
        <v>70</v>
      </c>
      <c r="P22" s="267"/>
    </row>
    <row r="23" spans="1:16" ht="18" customHeight="1" x14ac:dyDescent="0.2">
      <c r="A23" s="401" t="str">
        <f t="shared" ref="A23:A31" si="3">+A7</f>
        <v>Mexico</v>
      </c>
      <c r="B23" s="361"/>
      <c r="C23" s="402">
        <v>2060.9905182924713</v>
      </c>
      <c r="D23" s="626">
        <v>150.63227010888997</v>
      </c>
      <c r="E23" s="626"/>
      <c r="F23" s="402">
        <v>249.24173361866502</v>
      </c>
      <c r="G23" s="403">
        <f t="shared" ref="G23:G30" si="4">+SUM(C23:F23)</f>
        <v>2460.864522020026</v>
      </c>
      <c r="H23" s="211"/>
      <c r="I23" s="402">
        <v>2042.4047552952766</v>
      </c>
      <c r="J23" s="626">
        <v>192.59304395035898</v>
      </c>
      <c r="K23" s="626"/>
      <c r="L23" s="402">
        <v>242.16657058728094</v>
      </c>
      <c r="M23" s="403">
        <f t="shared" ref="M23:M30" si="5">+SUM(I23:L23)</f>
        <v>2477.1643698329167</v>
      </c>
      <c r="N23" s="402"/>
      <c r="O23" s="404">
        <f t="shared" ref="O23:O29" si="6">+G23/M23-1</f>
        <v>-6.5800428955750112E-3</v>
      </c>
      <c r="P23" s="267"/>
    </row>
    <row r="24" spans="1:16" s="272" customFormat="1" ht="18" customHeight="1" x14ac:dyDescent="0.2">
      <c r="A24" s="401" t="str">
        <f t="shared" si="3"/>
        <v>Central America</v>
      </c>
      <c r="B24" s="361"/>
      <c r="C24" s="402">
        <v>404.07628873319749</v>
      </c>
      <c r="D24" s="626">
        <v>22.686387250787487</v>
      </c>
      <c r="E24" s="626"/>
      <c r="F24" s="402">
        <v>58.680099510536834</v>
      </c>
      <c r="G24" s="403">
        <f t="shared" si="4"/>
        <v>485.44277549452181</v>
      </c>
      <c r="H24" s="412"/>
      <c r="I24" s="402">
        <v>393.04791172824429</v>
      </c>
      <c r="J24" s="626">
        <v>20.908758003121999</v>
      </c>
      <c r="K24" s="626"/>
      <c r="L24" s="402">
        <v>62.690139407269996</v>
      </c>
      <c r="M24" s="403">
        <f t="shared" si="5"/>
        <v>476.64680913863629</v>
      </c>
      <c r="N24" s="402"/>
      <c r="O24" s="404">
        <f t="shared" si="6"/>
        <v>1.8453845042581962E-2</v>
      </c>
      <c r="P24" s="271"/>
    </row>
    <row r="25" spans="1:16" ht="18" customHeight="1" x14ac:dyDescent="0.2">
      <c r="A25" s="551" t="str">
        <f t="shared" si="3"/>
        <v>Mexico and Central America</v>
      </c>
      <c r="B25" s="361"/>
      <c r="C25" s="552">
        <v>2465.0668070256688</v>
      </c>
      <c r="D25" s="625">
        <v>173.31865735967745</v>
      </c>
      <c r="E25" s="625"/>
      <c r="F25" s="552">
        <v>307.92183312920184</v>
      </c>
      <c r="G25" s="553">
        <f t="shared" si="4"/>
        <v>2946.3072975145483</v>
      </c>
      <c r="H25" s="211"/>
      <c r="I25" s="552">
        <v>2435.4526670235209</v>
      </c>
      <c r="J25" s="625">
        <v>213.50180195348096</v>
      </c>
      <c r="K25" s="625"/>
      <c r="L25" s="552">
        <v>304.85670999455095</v>
      </c>
      <c r="M25" s="553">
        <f t="shared" si="5"/>
        <v>2953.8111789715526</v>
      </c>
      <c r="N25" s="402"/>
      <c r="O25" s="554">
        <f t="shared" si="6"/>
        <v>-2.5404066144867343E-3</v>
      </c>
      <c r="P25" s="267"/>
    </row>
    <row r="26" spans="1:16" ht="18" customHeight="1" x14ac:dyDescent="0.2">
      <c r="A26" s="401" t="str">
        <f t="shared" si="3"/>
        <v>Colombia</v>
      </c>
      <c r="B26" s="405"/>
      <c r="C26" s="402">
        <v>385.68967153639505</v>
      </c>
      <c r="D26" s="626">
        <v>87.207830508815007</v>
      </c>
      <c r="E26" s="626"/>
      <c r="F26" s="402">
        <v>43.433701100238004</v>
      </c>
      <c r="G26" s="403">
        <f t="shared" si="4"/>
        <v>516.33120314544806</v>
      </c>
      <c r="H26" s="211"/>
      <c r="I26" s="402">
        <v>384.86241773707457</v>
      </c>
      <c r="J26" s="626">
        <v>95.294399715825421</v>
      </c>
      <c r="K26" s="626"/>
      <c r="L26" s="402">
        <v>46.769536023453419</v>
      </c>
      <c r="M26" s="403">
        <f t="shared" si="5"/>
        <v>526.92635347635337</v>
      </c>
      <c r="N26" s="402"/>
      <c r="O26" s="404">
        <f t="shared" si="6"/>
        <v>-2.010745953586246E-2</v>
      </c>
      <c r="P26" s="267"/>
    </row>
    <row r="27" spans="1:16" ht="18" customHeight="1" x14ac:dyDescent="0.2">
      <c r="A27" s="401" t="str">
        <f t="shared" si="3"/>
        <v>Brazil</v>
      </c>
      <c r="B27" s="405"/>
      <c r="C27" s="402">
        <v>1114.0936041410002</v>
      </c>
      <c r="D27" s="626">
        <v>100.55852374600003</v>
      </c>
      <c r="E27" s="626"/>
      <c r="F27" s="402">
        <v>126.56774322599992</v>
      </c>
      <c r="G27" s="403">
        <f t="shared" si="4"/>
        <v>1341.2198711130002</v>
      </c>
      <c r="H27" s="211"/>
      <c r="I27" s="402">
        <v>1019.22601377</v>
      </c>
      <c r="J27" s="626">
        <v>89.528929886</v>
      </c>
      <c r="K27" s="626"/>
      <c r="L27" s="402">
        <v>114.64298688100004</v>
      </c>
      <c r="M27" s="403">
        <f t="shared" si="5"/>
        <v>1223.3979305370001</v>
      </c>
      <c r="N27" s="402"/>
      <c r="O27" s="404">
        <f t="shared" si="6"/>
        <v>9.6307127578908913E-2</v>
      </c>
      <c r="P27" s="267"/>
    </row>
    <row r="28" spans="1:16" ht="18" customHeight="1" x14ac:dyDescent="0.2">
      <c r="A28" s="401" t="str">
        <f t="shared" si="3"/>
        <v>Argentina</v>
      </c>
      <c r="B28" s="405"/>
      <c r="C28" s="402">
        <v>150.18621100000001</v>
      </c>
      <c r="D28" s="626">
        <v>20.283816000000002</v>
      </c>
      <c r="E28" s="626"/>
      <c r="F28" s="402">
        <v>16.212947</v>
      </c>
      <c r="G28" s="403">
        <f t="shared" si="4"/>
        <v>186.682974</v>
      </c>
      <c r="H28" s="211"/>
      <c r="I28" s="402">
        <v>180.59638699999999</v>
      </c>
      <c r="J28" s="626">
        <v>21.920638999999998</v>
      </c>
      <c r="K28" s="626"/>
      <c r="L28" s="402">
        <v>18.836829999999999</v>
      </c>
      <c r="M28" s="403">
        <f t="shared" si="5"/>
        <v>221.35385599999998</v>
      </c>
      <c r="N28" s="402"/>
      <c r="O28" s="404">
        <f t="shared" si="6"/>
        <v>-0.15663102792300121</v>
      </c>
      <c r="P28" s="267"/>
    </row>
    <row r="29" spans="1:16" ht="18" customHeight="1" x14ac:dyDescent="0.2">
      <c r="A29" s="401" t="str">
        <f t="shared" si="3"/>
        <v>Uruguay</v>
      </c>
      <c r="B29" s="405"/>
      <c r="C29" s="402">
        <v>43.248759315194519</v>
      </c>
      <c r="D29" s="626">
        <v>3.0401327690952771</v>
      </c>
      <c r="E29" s="626"/>
      <c r="F29" s="402">
        <v>0.92529142571020173</v>
      </c>
      <c r="G29" s="403">
        <f t="shared" si="4"/>
        <v>47.214183509999998</v>
      </c>
      <c r="H29" s="211"/>
      <c r="I29" s="402">
        <v>44.334579264343667</v>
      </c>
      <c r="J29" s="626">
        <v>2.7224641921027239</v>
      </c>
      <c r="K29" s="626"/>
      <c r="L29" s="402">
        <v>0.55685606539030541</v>
      </c>
      <c r="M29" s="403">
        <f t="shared" si="5"/>
        <v>47.6138995218367</v>
      </c>
      <c r="N29" s="402"/>
      <c r="O29" s="404">
        <f t="shared" si="6"/>
        <v>-8.3949438262955756E-3</v>
      </c>
      <c r="P29" s="267"/>
    </row>
    <row r="30" spans="1:16" ht="18" customHeight="1" x14ac:dyDescent="0.2">
      <c r="A30" s="551" t="str">
        <f t="shared" si="3"/>
        <v>South America</v>
      </c>
      <c r="B30" s="361"/>
      <c r="C30" s="552">
        <v>1693.2182459925898</v>
      </c>
      <c r="D30" s="625">
        <v>211.09030302391031</v>
      </c>
      <c r="E30" s="625"/>
      <c r="F30" s="552">
        <v>187.13968275194816</v>
      </c>
      <c r="G30" s="553">
        <f t="shared" si="4"/>
        <v>2091.4482317684483</v>
      </c>
      <c r="H30" s="210"/>
      <c r="I30" s="552">
        <v>1629.0193977714184</v>
      </c>
      <c r="J30" s="625">
        <v>209.46643279392816</v>
      </c>
      <c r="K30" s="625"/>
      <c r="L30" s="552">
        <v>180.80620896984374</v>
      </c>
      <c r="M30" s="553">
        <f t="shared" si="5"/>
        <v>2019.2920395351903</v>
      </c>
      <c r="N30" s="402"/>
      <c r="O30" s="554">
        <f>+G30/M30-1</f>
        <v>3.5733410928449505E-2</v>
      </c>
      <c r="P30" s="267"/>
    </row>
    <row r="31" spans="1:16" ht="18" customHeight="1" thickBot="1" x14ac:dyDescent="0.25">
      <c r="A31" s="406" t="str">
        <f t="shared" si="3"/>
        <v>TOTAL</v>
      </c>
      <c r="B31" s="406"/>
      <c r="C31" s="407">
        <f>+C30+C25</f>
        <v>4158.2850530182586</v>
      </c>
      <c r="D31" s="623">
        <f>+D25+D30</f>
        <v>384.40896038358778</v>
      </c>
      <c r="E31" s="623"/>
      <c r="F31" s="407">
        <f>+F30+F25</f>
        <v>495.06151588115</v>
      </c>
      <c r="G31" s="407">
        <f>+G30+G25</f>
        <v>5037.7555292829966</v>
      </c>
      <c r="H31" s="210"/>
      <c r="I31" s="407">
        <f>+I30+I25</f>
        <v>4064.4720647949393</v>
      </c>
      <c r="J31" s="623">
        <f>+J25+J30</f>
        <v>422.96823474740916</v>
      </c>
      <c r="K31" s="623"/>
      <c r="L31" s="407">
        <f>+L30+L25</f>
        <v>485.66291896439469</v>
      </c>
      <c r="M31" s="407">
        <f>+M30+M25</f>
        <v>4973.1032185067434</v>
      </c>
      <c r="N31" s="407"/>
      <c r="O31" s="408">
        <f>+G31/M31-1</f>
        <v>1.3000395916911156E-2</v>
      </c>
      <c r="P31" s="267"/>
    </row>
    <row r="32" spans="1:16" ht="11.1" customHeight="1" x14ac:dyDescent="0.2">
      <c r="K32" s="628"/>
      <c r="L32" s="628"/>
    </row>
    <row r="33" spans="1:15" ht="24.95" customHeight="1" thickBot="1" x14ac:dyDescent="0.25">
      <c r="A33" s="273" t="s">
        <v>60</v>
      </c>
      <c r="B33" s="273"/>
      <c r="C33" s="273"/>
      <c r="D33" s="273"/>
      <c r="E33" s="273"/>
      <c r="F33" s="274"/>
      <c r="G33" s="274"/>
      <c r="H33" s="274"/>
      <c r="I33" s="274"/>
      <c r="J33" s="274"/>
      <c r="K33" s="274"/>
      <c r="L33" s="274"/>
      <c r="M33" s="274"/>
      <c r="N33" s="274"/>
      <c r="O33" s="274"/>
    </row>
    <row r="34" spans="1:15" ht="18" customHeight="1" x14ac:dyDescent="0.25">
      <c r="A34" s="416" t="s">
        <v>61</v>
      </c>
      <c r="C34" s="424" t="s">
        <v>223</v>
      </c>
      <c r="D34" s="426" t="s">
        <v>229</v>
      </c>
      <c r="E34" s="424" t="s">
        <v>70</v>
      </c>
    </row>
    <row r="35" spans="1:15" ht="18" customHeight="1" x14ac:dyDescent="0.2">
      <c r="A35" s="415" t="s">
        <v>220</v>
      </c>
      <c r="B35" s="275"/>
      <c r="C35" s="413">
        <v>23701.783478810001</v>
      </c>
      <c r="D35" s="413">
        <v>21909.129860229998</v>
      </c>
      <c r="E35" s="425">
        <f t="shared" ref="E35:E41" si="7">+C35/D35-1</f>
        <v>8.1822218865664542E-2</v>
      </c>
    </row>
    <row r="36" spans="1:15" ht="18" customHeight="1" x14ac:dyDescent="0.2">
      <c r="A36" s="415" t="s">
        <v>243</v>
      </c>
      <c r="B36" s="275"/>
      <c r="C36" s="413">
        <v>4463.7519618350998</v>
      </c>
      <c r="D36" s="413">
        <v>4159.7321472161329</v>
      </c>
      <c r="E36" s="425">
        <f t="shared" si="7"/>
        <v>7.3086392070323525E-2</v>
      </c>
    </row>
    <row r="37" spans="1:15" ht="18" customHeight="1" x14ac:dyDescent="0.2">
      <c r="A37" s="555" t="s">
        <v>244</v>
      </c>
      <c r="B37" s="275"/>
      <c r="C37" s="556">
        <f>+SUM(C35:C36)</f>
        <v>28165.535440645101</v>
      </c>
      <c r="D37" s="556">
        <f>+SUM(D35:D36)</f>
        <v>26068.862007446129</v>
      </c>
      <c r="E37" s="557">
        <f t="shared" si="7"/>
        <v>8.0428268506699485E-2</v>
      </c>
    </row>
    <row r="38" spans="1:15" ht="18" customHeight="1" x14ac:dyDescent="0.2">
      <c r="A38" s="415" t="s">
        <v>147</v>
      </c>
      <c r="B38" s="275"/>
      <c r="C38" s="413">
        <v>3478.9307147126847</v>
      </c>
      <c r="D38" s="413">
        <v>3697.0003230491448</v>
      </c>
      <c r="E38" s="425">
        <f t="shared" si="7"/>
        <v>-5.8985552956783205E-2</v>
      </c>
    </row>
    <row r="39" spans="1:15" ht="18" customHeight="1" x14ac:dyDescent="0.2">
      <c r="A39" s="415" t="s">
        <v>140</v>
      </c>
      <c r="B39" s="275"/>
      <c r="C39" s="413">
        <v>14808.280430393641</v>
      </c>
      <c r="D39" s="413">
        <v>11923.508015985732</v>
      </c>
      <c r="E39" s="425">
        <f t="shared" si="7"/>
        <v>0.24193990648895625</v>
      </c>
    </row>
    <row r="40" spans="1:15" ht="18" customHeight="1" x14ac:dyDescent="0.2">
      <c r="A40" s="415" t="s">
        <v>215</v>
      </c>
      <c r="B40" s="275"/>
      <c r="C40" s="413">
        <v>1483.9577877737829</v>
      </c>
      <c r="D40" s="413">
        <v>1671.0624406870766</v>
      </c>
      <c r="E40" s="425">
        <f t="shared" si="7"/>
        <v>-0.11196748150019065</v>
      </c>
    </row>
    <row r="41" spans="1:15" ht="18" customHeight="1" x14ac:dyDescent="0.2">
      <c r="A41" s="415" t="s">
        <v>219</v>
      </c>
      <c r="B41" s="275"/>
      <c r="C41" s="413">
        <v>761.84776964174171</v>
      </c>
      <c r="D41" s="413">
        <v>787.67038021872304</v>
      </c>
      <c r="E41" s="425">
        <f t="shared" si="7"/>
        <v>-3.2783523699102202E-2</v>
      </c>
    </row>
    <row r="42" spans="1:15" ht="18" customHeight="1" x14ac:dyDescent="0.2">
      <c r="A42" s="555" t="s">
        <v>11</v>
      </c>
      <c r="B42" s="275"/>
      <c r="C42" s="556">
        <f>+SUM(C38:C41)</f>
        <v>20533.016702521851</v>
      </c>
      <c r="D42" s="556">
        <f>+SUM(D38:D41)</f>
        <v>18079.241159940677</v>
      </c>
      <c r="E42" s="557">
        <f>+C42/D42-1</f>
        <v>0.1357233702937799</v>
      </c>
    </row>
    <row r="43" spans="1:15" ht="18" customHeight="1" thickBot="1" x14ac:dyDescent="0.25">
      <c r="A43" s="406" t="str">
        <f>A31</f>
        <v>TOTAL</v>
      </c>
      <c r="B43" s="268"/>
      <c r="C43" s="414">
        <f>+C37+C42</f>
        <v>48698.552143166948</v>
      </c>
      <c r="D43" s="414">
        <f>+D37+D42</f>
        <v>44148.103167386806</v>
      </c>
      <c r="E43" s="408">
        <f>+C43/D43-1</f>
        <v>0.1030723553065731</v>
      </c>
      <c r="G43" s="270"/>
    </row>
    <row r="44" spans="1:15" ht="9.9499999999999993" customHeight="1" x14ac:dyDescent="0.2">
      <c r="C44" s="394"/>
      <c r="D44" s="394"/>
      <c r="E44" s="394"/>
      <c r="F44" s="394"/>
    </row>
    <row r="45" spans="1:15" ht="15" customHeight="1" x14ac:dyDescent="0.25">
      <c r="A45" s="599" t="s">
        <v>241</v>
      </c>
      <c r="C45" s="394"/>
      <c r="D45" s="394"/>
      <c r="E45" s="394"/>
      <c r="F45" s="394"/>
    </row>
    <row r="46" spans="1:15" ht="15" customHeight="1" x14ac:dyDescent="0.25">
      <c r="A46" s="599" t="s">
        <v>242</v>
      </c>
    </row>
    <row r="47" spans="1:15" ht="11.1" customHeight="1" x14ac:dyDescent="0.2">
      <c r="A47" s="417"/>
    </row>
  </sheetData>
  <mergeCells count="28">
    <mergeCell ref="K32:L32"/>
    <mergeCell ref="C21:G21"/>
    <mergeCell ref="A1:O1"/>
    <mergeCell ref="A2:O2"/>
    <mergeCell ref="A4:O4"/>
    <mergeCell ref="D22:E22"/>
    <mergeCell ref="D23:E23"/>
    <mergeCell ref="D24:E24"/>
    <mergeCell ref="D25:E25"/>
    <mergeCell ref="D26:E26"/>
    <mergeCell ref="D27:E27"/>
    <mergeCell ref="D28:E28"/>
    <mergeCell ref="D29:E29"/>
    <mergeCell ref="J29:K29"/>
    <mergeCell ref="D30:E30"/>
    <mergeCell ref="D31:E31"/>
    <mergeCell ref="I5:M5"/>
    <mergeCell ref="C5:G5"/>
    <mergeCell ref="J22:K22"/>
    <mergeCell ref="J23:K23"/>
    <mergeCell ref="J24:K24"/>
    <mergeCell ref="J31:K31"/>
    <mergeCell ref="I21:M21"/>
    <mergeCell ref="J25:K25"/>
    <mergeCell ref="J26:K26"/>
    <mergeCell ref="J27:K27"/>
    <mergeCell ref="J28:K28"/>
    <mergeCell ref="J30:K30"/>
  </mergeCells>
  <pageMargins left="0.7" right="0.7" top="0.75" bottom="0.75" header="0.3" footer="0.3"/>
  <customProperties>
    <customPr name="EpmWorksheetKeyString_GUID" r:id="rId1"/>
  </customProperties>
  <ignoredErrors>
    <ignoredError sqref="D3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KOF Summary</vt:lpstr>
      <vt:lpstr>Division Summary</vt:lpstr>
      <vt:lpstr>Consolidated Balance</vt:lpstr>
      <vt:lpstr>FEMCO Comercial</vt:lpstr>
      <vt:lpstr>Consolidated Results KOF</vt:lpstr>
      <vt:lpstr>Division MX - CAM</vt:lpstr>
      <vt:lpstr>SA Division</vt:lpstr>
      <vt:lpstr>Macroeconomics</vt:lpstr>
      <vt:lpstr>Volume Q</vt:lpstr>
      <vt:lpstr>Volume YTD</vt:lpstr>
      <vt:lpstr>V2</vt:lpstr>
      <vt:lpstr>'Consolidated Balance'!Área_de_impresión</vt:lpstr>
      <vt:lpstr>'Consolidated Results KOF'!Área_de_impresión</vt:lpstr>
      <vt:lpstr>'Division MX - CAM'!Área_de_impresión</vt:lpstr>
      <vt:lpstr>'FEMCO Comercial'!Área_de_impresión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1360303</dc:creator>
  <cp:lastModifiedBy>Garcia Cruz, Maria Fernanda</cp:lastModifiedBy>
  <cp:lastPrinted>2018-07-20T19:35:30Z</cp:lastPrinted>
  <dcterms:created xsi:type="dcterms:W3CDTF">2011-12-21T23:50:30Z</dcterms:created>
  <dcterms:modified xsi:type="dcterms:W3CDTF">2019-10-25T01:45:01Z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