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X03144812\Dropbox (Investor Relations)\Investor Relations\Reportes Trimestrales\2019\1Q19\15. Formato PR\1Q19\190423\Website\"/>
    </mc:Choice>
  </mc:AlternateContent>
  <bookViews>
    <workbookView xWindow="0" yWindow="0" windowWidth="20490" windowHeight="6720" tabRatio="807" activeTab="7"/>
  </bookViews>
  <sheets>
    <sheet name="Carátula "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ómicos" sheetId="27" r:id="rId8"/>
    <sheet name="Volumen Q" sheetId="30" r:id="rId9"/>
    <sheet name="Volumen YTD" sheetId="34" state="hidden" r:id="rId10"/>
  </sheets>
  <definedNames>
    <definedName name="_xlnm.Print_Area" localSheetId="2">'Consolidated Balance'!$B$2:$K$47</definedName>
    <definedName name="_xlnm.Print_Area" localSheetId="4">'Consolidated Results KOF'!$A$1:$H$53</definedName>
    <definedName name="_xlnm.Print_Area" localSheetId="5">'Division MX - CAM'!$A$1:$H$27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62913"/>
</workbook>
</file>

<file path=xl/calcChain.xml><?xml version="1.0" encoding="utf-8"?>
<calcChain xmlns="http://schemas.openxmlformats.org/spreadsheetml/2006/main">
  <c r="G9" i="26" l="1"/>
  <c r="G9" i="22"/>
  <c r="F16" i="22"/>
  <c r="F36" i="31"/>
  <c r="D36" i="31" l="1"/>
  <c r="F39" i="31"/>
  <c r="D39" i="31"/>
  <c r="G16" i="31"/>
  <c r="L22" i="21" l="1"/>
  <c r="F20" i="21"/>
  <c r="F17" i="21"/>
  <c r="F9" i="21"/>
  <c r="F22" i="21" l="1"/>
  <c r="Z27" i="30"/>
  <c r="Z26" i="30"/>
  <c r="Z25" i="30"/>
  <c r="Z24" i="30"/>
  <c r="Z23" i="30"/>
  <c r="Z22" i="30"/>
  <c r="G33" i="31" l="1"/>
  <c r="G32" i="31"/>
  <c r="G31" i="31"/>
  <c r="G29" i="31"/>
  <c r="G28" i="31"/>
  <c r="G24" i="31"/>
  <c r="G21" i="31"/>
  <c r="G14" i="31" l="1"/>
  <c r="I44" i="27" l="1"/>
  <c r="L12" i="21" l="1"/>
  <c r="L9" i="21"/>
  <c r="F16" i="21"/>
  <c r="A31" i="30" l="1"/>
  <c r="A43" i="30" s="1"/>
  <c r="O21" i="30"/>
  <c r="M29" i="30"/>
  <c r="C31" i="30"/>
  <c r="F31" i="30"/>
  <c r="L31" i="30"/>
  <c r="D12" i="31"/>
  <c r="C42" i="30" l="1"/>
  <c r="G29" i="30"/>
  <c r="E40" i="30"/>
  <c r="E35" i="30"/>
  <c r="G23" i="30"/>
  <c r="E39" i="30"/>
  <c r="G26" i="30"/>
  <c r="I31" i="30"/>
  <c r="M27" i="30"/>
  <c r="E36" i="30"/>
  <c r="C37" i="30"/>
  <c r="C43" i="30" s="1"/>
  <c r="M26" i="30"/>
  <c r="M23" i="30"/>
  <c r="O23" i="30" s="1"/>
  <c r="E15" i="30"/>
  <c r="D37" i="30"/>
  <c r="E37" i="30" s="1"/>
  <c r="G30" i="30"/>
  <c r="G28" i="30"/>
  <c r="G25" i="30"/>
  <c r="G24" i="30"/>
  <c r="D42" i="30"/>
  <c r="E38" i="30"/>
  <c r="M30" i="30"/>
  <c r="M28" i="30"/>
  <c r="G27" i="30"/>
  <c r="M25" i="30"/>
  <c r="M24" i="30"/>
  <c r="J31" i="30"/>
  <c r="D31" i="30"/>
  <c r="F33" i="31"/>
  <c r="F32" i="31"/>
  <c r="F20" i="31"/>
  <c r="F19" i="31"/>
  <c r="F18" i="31"/>
  <c r="F17" i="31"/>
  <c r="F16" i="31"/>
  <c r="F15" i="31"/>
  <c r="F14" i="31"/>
  <c r="F13" i="31"/>
  <c r="F12" i="31"/>
  <c r="D33" i="31"/>
  <c r="D32" i="31"/>
  <c r="D20" i="31"/>
  <c r="D19" i="31"/>
  <c r="D18" i="31"/>
  <c r="D17" i="31"/>
  <c r="D16" i="31"/>
  <c r="D15" i="31"/>
  <c r="D14" i="31"/>
  <c r="D13" i="31"/>
  <c r="G39" i="31"/>
  <c r="G7" i="31"/>
  <c r="J15" i="30"/>
  <c r="E42" i="30" l="1"/>
  <c r="O26" i="30"/>
  <c r="M31" i="30"/>
  <c r="G31" i="30"/>
  <c r="O25" i="30"/>
  <c r="O24" i="30"/>
  <c r="O27" i="30"/>
  <c r="O28" i="30"/>
  <c r="O30" i="30"/>
  <c r="D43" i="30"/>
  <c r="E43" i="30" s="1"/>
  <c r="I15" i="30"/>
  <c r="M12" i="30"/>
  <c r="M10" i="30"/>
  <c r="L15" i="30"/>
  <c r="M11" i="30"/>
  <c r="M14" i="30"/>
  <c r="M8" i="30"/>
  <c r="M7" i="30"/>
  <c r="K15" i="30"/>
  <c r="M9" i="30"/>
  <c r="O31" i="30" l="1"/>
  <c r="M15" i="30"/>
  <c r="F15" i="30"/>
  <c r="D15" i="30"/>
  <c r="G14" i="30"/>
  <c r="O14" i="30" s="1"/>
  <c r="G8" i="30" l="1"/>
  <c r="O8" i="30" s="1"/>
  <c r="G12" i="30"/>
  <c r="O12" i="30" s="1"/>
  <c r="G7" i="30"/>
  <c r="R6" i="30" s="1"/>
  <c r="G11" i="30"/>
  <c r="G9" i="30"/>
  <c r="O9" i="30" s="1"/>
  <c r="C15" i="30"/>
  <c r="G15" i="30" s="1"/>
  <c r="O15" i="30" s="1"/>
  <c r="G13" i="30"/>
  <c r="R11" i="30" s="1"/>
  <c r="G10" i="30"/>
  <c r="R7" i="30" l="1"/>
  <c r="O7" i="30"/>
  <c r="R10" i="30"/>
  <c r="O10" i="30"/>
  <c r="R8" i="30"/>
  <c r="O11" i="30"/>
  <c r="R9" i="30"/>
  <c r="K6" i="21" l="1"/>
  <c r="J6" i="21"/>
  <c r="E6" i="26"/>
  <c r="C6" i="26"/>
  <c r="C5" i="26"/>
  <c r="L17" i="21" l="1"/>
  <c r="F12" i="26"/>
  <c r="D12" i="26"/>
  <c r="F12" i="22"/>
  <c r="D12" i="22"/>
  <c r="F13" i="26" l="1"/>
  <c r="F15" i="26"/>
  <c r="F17" i="26"/>
  <c r="F19" i="26"/>
  <c r="D14" i="22"/>
  <c r="D16" i="22"/>
  <c r="D18" i="22"/>
  <c r="D20" i="22"/>
  <c r="F14" i="22"/>
  <c r="F18" i="22"/>
  <c r="F20" i="22"/>
  <c r="D14" i="26"/>
  <c r="D16" i="26"/>
  <c r="D18" i="26"/>
  <c r="D20" i="26"/>
  <c r="D13" i="22"/>
  <c r="D15" i="22"/>
  <c r="D17" i="22"/>
  <c r="D19" i="22"/>
  <c r="F14" i="26"/>
  <c r="F16" i="26"/>
  <c r="F18" i="26"/>
  <c r="F20" i="26"/>
  <c r="F13" i="22"/>
  <c r="F15" i="22"/>
  <c r="F17" i="22"/>
  <c r="F19" i="22"/>
  <c r="D13" i="26"/>
  <c r="D15" i="26"/>
  <c r="D17" i="26"/>
  <c r="D19" i="26"/>
  <c r="F13" i="21" l="1"/>
  <c r="F28" i="24" l="1"/>
  <c r="E28" i="24"/>
  <c r="M5" i="23" l="1"/>
  <c r="J5" i="23"/>
  <c r="G5" i="23"/>
  <c r="D5" i="23"/>
  <c r="D35" i="31" l="1"/>
  <c r="F35" i="31" s="1"/>
  <c r="G40" i="31" l="1"/>
  <c r="G38" i="31"/>
  <c r="G37" i="31"/>
  <c r="G27" i="31"/>
  <c r="G23" i="31"/>
  <c r="G22" i="31"/>
  <c r="G18" i="31"/>
  <c r="G17" i="31"/>
  <c r="G15" i="31"/>
  <c r="G13" i="31"/>
  <c r="G11" i="31"/>
  <c r="G10" i="31"/>
  <c r="G9" i="31"/>
  <c r="G8" i="31"/>
  <c r="A33" i="34"/>
  <c r="C22" i="34"/>
  <c r="A32" i="34"/>
  <c r="A31" i="34"/>
  <c r="A30" i="34"/>
  <c r="A29" i="34"/>
  <c r="A28" i="34"/>
  <c r="A27" i="34"/>
  <c r="A26" i="34"/>
  <c r="A25" i="34"/>
  <c r="A24" i="34"/>
  <c r="A30" i="30"/>
  <c r="A29" i="30"/>
  <c r="A28" i="30"/>
  <c r="A27" i="30"/>
  <c r="A26" i="30"/>
  <c r="A25" i="30"/>
  <c r="A24" i="30"/>
  <c r="A23" i="30"/>
  <c r="A42" i="27"/>
  <c r="A44" i="27"/>
  <c r="A39" i="27"/>
  <c r="A38" i="27"/>
  <c r="A37" i="27"/>
  <c r="A41" i="27"/>
  <c r="A40" i="27"/>
  <c r="A43" i="27"/>
  <c r="A36" i="27"/>
  <c r="S34" i="8"/>
  <c r="R34" i="8"/>
  <c r="P34" i="8"/>
  <c r="P7" i="8"/>
  <c r="E6" i="8"/>
  <c r="L6" i="8" s="1"/>
  <c r="C6" i="8"/>
  <c r="J6" i="8" s="1"/>
  <c r="J5" i="8"/>
  <c r="C5" i="8"/>
  <c r="D34" i="21"/>
  <c r="F12" i="21"/>
  <c r="F10" i="21"/>
  <c r="C11" i="23"/>
  <c r="Q22" i="30" l="1"/>
  <c r="Q6" i="30"/>
  <c r="Q25" i="30"/>
  <c r="Q9" i="30"/>
  <c r="Q24" i="30"/>
  <c r="Q8" i="30"/>
  <c r="Q23" i="30"/>
  <c r="Q7" i="30"/>
  <c r="Q26" i="30"/>
  <c r="Q10" i="30"/>
  <c r="Q27" i="30"/>
  <c r="Q11" i="30"/>
  <c r="G19" i="31"/>
  <c r="G12" i="31"/>
  <c r="L19" i="21"/>
  <c r="L21" i="21"/>
  <c r="F11" i="21"/>
  <c r="F15" i="21"/>
  <c r="L20" i="21"/>
  <c r="L8" i="21"/>
  <c r="L11" i="21"/>
  <c r="L16" i="21"/>
  <c r="F19" i="21"/>
  <c r="L14" i="21"/>
  <c r="F21" i="21"/>
  <c r="R23" i="30" l="1"/>
  <c r="R27" i="30" l="1"/>
  <c r="R25" i="30" l="1"/>
  <c r="R26" i="30"/>
  <c r="R22" i="30" l="1"/>
  <c r="R24" i="30"/>
  <c r="R28" i="30" l="1"/>
  <c r="S22" i="30" s="1"/>
</calcChain>
</file>

<file path=xl/sharedStrings.xml><?xml version="1.0" encoding="utf-8"?>
<sst xmlns="http://schemas.openxmlformats.org/spreadsheetml/2006/main" count="447" uniqueCount="237">
  <si>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</si>
  <si>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</si>
  <si>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</si>
  <si>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</si>
  <si>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</si>
  <si>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</si>
  <si>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</si>
  <si>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</si>
  <si>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</si>
  <si>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</si>
  <si>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</si>
  <si>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</si>
  <si>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</si>
  <si>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</si>
  <si>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</si>
  <si>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Var.</t>
  </si>
  <si>
    <t>Net new convenience stores:</t>
  </si>
  <si>
    <t>Other operating expenses (income), net</t>
  </si>
  <si>
    <t>Operative cash flow</t>
  </si>
  <si>
    <t>End-of-period Exchange Rates</t>
  </si>
  <si>
    <t>Year-to-date</t>
  </si>
  <si>
    <t>Last-twelve-months</t>
  </si>
  <si>
    <t xml:space="preserve">vs. Last quarter </t>
  </si>
  <si>
    <t>Interest expense</t>
  </si>
  <si>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</si>
  <si>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</si>
  <si>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</si>
  <si>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</si>
  <si>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</si>
  <si>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</si>
  <si>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</si>
  <si>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</si>
  <si>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</si>
  <si>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</si>
  <si>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</si>
  <si>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</si>
  <si>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t>Uruguayan Pesos</t>
  </si>
  <si>
    <t>Mexican Pesos</t>
  </si>
  <si>
    <t>Colombian Pesos</t>
  </si>
  <si>
    <t>Brazilian Reals</t>
  </si>
  <si>
    <t>Argentine Pesos</t>
  </si>
  <si>
    <t xml:space="preserve">Currency </t>
  </si>
  <si>
    <t>Debt Maturity Profile</t>
  </si>
  <si>
    <t>FY 2018</t>
  </si>
  <si>
    <t>Δ%</t>
  </si>
  <si>
    <t>Total Revenues</t>
  </si>
  <si>
    <t xml:space="preserve">Gross Profit </t>
  </si>
  <si>
    <t>Operating Income</t>
  </si>
  <si>
    <t>FY18</t>
  </si>
  <si>
    <t>Consolidated</t>
  </si>
  <si>
    <t xml:space="preserve"> </t>
  </si>
  <si>
    <t>Coca- Cola FEMSA</t>
  </si>
  <si>
    <t>Expressed in millions of Mexican pesos</t>
  </si>
  <si>
    <t>Operating income</t>
  </si>
  <si>
    <t>Change vs. same period of last year</t>
  </si>
  <si>
    <t>Sparkling</t>
  </si>
  <si>
    <t>Stills</t>
  </si>
  <si>
    <t>Total</t>
  </si>
  <si>
    <t>Volume</t>
  </si>
  <si>
    <t>TOTAL</t>
  </si>
  <si>
    <t xml:space="preserve">Transactions </t>
  </si>
  <si>
    <t>Average Rate</t>
  </si>
  <si>
    <t>Total Debt</t>
  </si>
  <si>
    <t>Revenues</t>
  </si>
  <si>
    <t>Expressed in million Mexican Pesos</t>
  </si>
  <si>
    <r>
      <t xml:space="preserve">Water </t>
    </r>
    <r>
      <rPr>
        <vertAlign val="superscript"/>
        <sz val="10.5"/>
        <color rgb="FFC00000"/>
        <rFont val="Calibri"/>
        <family val="2"/>
        <scheme val="minor"/>
      </rPr>
      <t>(1)</t>
    </r>
  </si>
  <si>
    <r>
      <t xml:space="preserve">Bulk </t>
    </r>
    <r>
      <rPr>
        <vertAlign val="superscript"/>
        <sz val="10.5"/>
        <color rgb="FFC00000"/>
        <rFont val="Calibri"/>
        <family val="2"/>
        <scheme val="minor"/>
      </rPr>
      <t>(2)</t>
    </r>
  </si>
  <si>
    <t>YoY</t>
  </si>
  <si>
    <t xml:space="preserve">Average price per unit case </t>
  </si>
  <si>
    <t>NA</t>
  </si>
  <si>
    <t>Mexico &amp; Central America</t>
  </si>
  <si>
    <t xml:space="preserve">MEXICO &amp; CENTRAL AMERICA DIVISION RESULTS </t>
  </si>
  <si>
    <r>
      <t xml:space="preserve">As Reported </t>
    </r>
    <r>
      <rPr>
        <b/>
        <vertAlign val="superscript"/>
        <sz val="10"/>
        <color theme="0"/>
        <rFont val="Calibri"/>
        <family val="2"/>
        <scheme val="minor"/>
      </rPr>
      <t>(1)</t>
    </r>
  </si>
  <si>
    <r>
      <t>Comparable</t>
    </r>
    <r>
      <rPr>
        <b/>
        <vertAlign val="superscript"/>
        <sz val="10"/>
        <color theme="0"/>
        <rFont val="Calibri"/>
        <family val="2"/>
        <scheme val="minor"/>
      </rPr>
      <t xml:space="preserve"> (2)</t>
    </r>
  </si>
  <si>
    <r>
      <t xml:space="preserve">Operating cash flow </t>
    </r>
    <r>
      <rPr>
        <vertAlign val="superscript"/>
        <sz val="10"/>
        <rFont val="Calibri"/>
        <family val="2"/>
        <scheme val="minor"/>
      </rPr>
      <t>(3)</t>
    </r>
  </si>
  <si>
    <t>Δ %</t>
  </si>
  <si>
    <r>
      <t xml:space="preserve">Inflation </t>
    </r>
    <r>
      <rPr>
        <b/>
        <vertAlign val="superscript"/>
        <sz val="10"/>
        <color theme="0"/>
        <rFont val="Calibri"/>
        <family val="2"/>
        <scheme val="minor"/>
      </rPr>
      <t>(1)</t>
    </r>
  </si>
  <si>
    <r>
      <rPr>
        <i/>
        <vertAlign val="superscript"/>
        <sz val="9"/>
        <color theme="1"/>
        <rFont val="Calibri"/>
        <family val="2"/>
        <scheme val="minor"/>
      </rPr>
      <t>(1)</t>
    </r>
    <r>
      <rPr>
        <i/>
        <sz val="9"/>
        <color theme="1"/>
        <rFont val="Calibri"/>
        <family val="2"/>
        <scheme val="minor"/>
      </rPr>
      <t xml:space="preserve"> Excludes water presentations larger than 5.0 Lt ; includes flavored water</t>
    </r>
  </si>
  <si>
    <r>
      <rPr>
        <i/>
        <vertAlign val="superscript"/>
        <sz val="9"/>
        <color theme="1"/>
        <rFont val="Calibri"/>
        <family val="2"/>
        <scheme val="minor"/>
      </rPr>
      <t>(2)</t>
    </r>
    <r>
      <rPr>
        <i/>
        <sz val="9"/>
        <color theme="1"/>
        <rFont val="Calibri"/>
        <family val="2"/>
        <scheme val="minor"/>
      </rPr>
      <t xml:space="preserve"> Bulk Water  = Still bottled water in 5.0, 19.0 and 20.0 - liter packaging presentations; includes flavored water</t>
    </r>
  </si>
  <si>
    <r>
      <t xml:space="preserve">FY 2017 </t>
    </r>
    <r>
      <rPr>
        <b/>
        <vertAlign val="superscript"/>
        <sz val="10.5"/>
        <color rgb="FF393943"/>
        <rFont val="Calibri"/>
        <family val="2"/>
        <scheme val="minor"/>
      </rPr>
      <t>(3)</t>
    </r>
  </si>
  <si>
    <r>
      <rPr>
        <i/>
        <vertAlign val="superscript"/>
        <sz val="9"/>
        <color theme="1"/>
        <rFont val="Calibri"/>
        <family val="2"/>
        <scheme val="minor"/>
      </rPr>
      <t>(3)</t>
    </r>
    <r>
      <rPr>
        <i/>
        <sz val="9"/>
        <color theme="1"/>
        <rFont val="Calibri"/>
        <family val="2"/>
        <scheme val="minor"/>
      </rPr>
      <t xml:space="preserve"> Volume, transactions and revenues for FY 2017 are re-presented excluding the Philippines.</t>
    </r>
  </si>
  <si>
    <r>
      <rPr>
        <i/>
        <vertAlign val="superscript"/>
        <sz val="9"/>
        <color theme="1"/>
        <rFont val="Calibri"/>
        <family val="2"/>
        <scheme val="minor"/>
      </rPr>
      <t>(4)</t>
    </r>
    <r>
      <rPr>
        <i/>
        <sz val="9"/>
        <color theme="1"/>
        <rFont val="Calibri"/>
        <family val="2"/>
        <scheme val="minor"/>
      </rPr>
      <t xml:space="preserve"> Brazil includes beer revenues of Ps. 13,848.5 million for 2018 and Ps. 12,608.1million for the same period of the previous year. </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</si>
  <si>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</si>
  <si>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</si>
  <si>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</si>
  <si>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</si>
  <si>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</si>
  <si>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</si>
  <si>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</si>
  <si>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</si>
  <si>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</si>
  <si>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</si>
  <si>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</si>
  <si>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</si>
  <si>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Closing Exchange Rate                                                   (Local Currency per USD)</t>
  </si>
  <si>
    <t>FULL YEAR- VOLUME, TRANSACTIONS &amp; REVENUES</t>
  </si>
  <si>
    <t>CONSOLIDATED INCOME STATEMENT</t>
  </si>
  <si>
    <t>Panama</t>
  </si>
  <si>
    <r>
      <t xml:space="preserve">Average Exchange Rates for each period </t>
    </r>
    <r>
      <rPr>
        <b/>
        <vertAlign val="superscript"/>
        <sz val="10"/>
        <color theme="0"/>
        <rFont val="Calibri"/>
        <family val="2"/>
        <scheme val="minor"/>
      </rPr>
      <t>(2)</t>
    </r>
  </si>
  <si>
    <t>Dic-18</t>
  </si>
  <si>
    <t>Dic-17</t>
  </si>
  <si>
    <t>1Q19</t>
  </si>
  <si>
    <t>1Q 2019</t>
  </si>
  <si>
    <t>1Q 2018</t>
  </si>
  <si>
    <t xml:space="preserve">CONSOLIDATED FIRST QUARTER RESULTS </t>
  </si>
  <si>
    <t>FINANCIAL SUMMARY FOR THE FIRST QUARTER RESULTS</t>
  </si>
  <si>
    <t>For the First Quarter of:</t>
  </si>
  <si>
    <r>
      <t xml:space="preserve">Millions of Pesos </t>
    </r>
    <r>
      <rPr>
        <b/>
        <vertAlign val="superscript"/>
        <sz val="8"/>
        <color rgb="FF393943"/>
        <rFont val="Calibri"/>
        <family val="2"/>
        <scheme val="minor"/>
      </rPr>
      <t>(1)</t>
    </r>
  </si>
  <si>
    <t xml:space="preserve"> Dec-18</t>
  </si>
  <si>
    <t xml:space="preserve"> Mar-19</t>
  </si>
  <si>
    <t xml:space="preserve">        March 31, 2019</t>
  </si>
  <si>
    <t>LTM 2019</t>
  </si>
  <si>
    <t>LTM</t>
  </si>
  <si>
    <t>1Q18</t>
  </si>
  <si>
    <t>Mar-19</t>
  </si>
  <si>
    <t>Mar-18</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</si>
  <si>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</si>
  <si>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</si>
  <si>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</si>
  <si>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</si>
  <si>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</si>
  <si>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</si>
  <si>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</si>
  <si>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</si>
  <si>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</si>
  <si>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</si>
  <si>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</si>
  <si>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</si>
  <si>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</si>
  <si>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</si>
  <si>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</si>
  <si>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</si>
  <si>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</si>
  <si>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t>-</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</si>
  <si>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</si>
  <si>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</si>
  <si>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</si>
  <si>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</si>
  <si>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</si>
  <si>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</si>
  <si>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t>Transactions (million transactions)</t>
  </si>
  <si>
    <r>
      <t>Volume (million unit cases)</t>
    </r>
    <r>
      <rPr>
        <vertAlign val="superscript"/>
        <sz val="9"/>
        <color indexed="8"/>
        <rFont val="Calibri"/>
        <family val="2"/>
        <scheme val="minor"/>
      </rPr>
      <t xml:space="preserve"> </t>
    </r>
  </si>
  <si>
    <r>
      <t>Total Revenues</t>
    </r>
    <r>
      <rPr>
        <vertAlign val="superscript"/>
        <sz val="9"/>
        <color indexed="8"/>
        <rFont val="Calibri"/>
        <family val="2"/>
        <scheme val="minor"/>
      </rPr>
      <t xml:space="preserve"> </t>
    </r>
    <r>
      <rPr>
        <vertAlign val="superscript"/>
        <sz val="10"/>
        <color indexed="8"/>
        <rFont val="Calibri"/>
        <family val="2"/>
        <scheme val="minor"/>
      </rPr>
      <t>(2)</t>
    </r>
  </si>
  <si>
    <r>
      <t>Operative equity method (gain) loss in associates</t>
    </r>
    <r>
      <rPr>
        <sz val="10"/>
        <color indexed="8"/>
        <rFont val="Calibri"/>
        <family val="2"/>
        <scheme val="minor"/>
      </rPr>
      <t xml:space="preserve"> </t>
    </r>
    <r>
      <rPr>
        <vertAlign val="superscript"/>
        <sz val="10"/>
        <color indexed="8"/>
        <rFont val="Calibri"/>
        <family val="2"/>
        <scheme val="minor"/>
      </rPr>
      <t>(3)</t>
    </r>
  </si>
  <si>
    <r>
      <t>Operating income</t>
    </r>
    <r>
      <rPr>
        <vertAlign val="superscript"/>
        <sz val="10"/>
        <color indexed="8"/>
        <rFont val="Calibri"/>
        <family val="2"/>
        <scheme val="minor"/>
      </rPr>
      <t xml:space="preserve"> (4)</t>
    </r>
  </si>
  <si>
    <r>
      <t>Operating cash flow</t>
    </r>
    <r>
      <rPr>
        <sz val="10"/>
        <color indexed="8"/>
        <rFont val="Calibri"/>
        <family val="2"/>
        <scheme val="minor"/>
      </rPr>
      <t xml:space="preserve"> </t>
    </r>
    <r>
      <rPr>
        <vertAlign val="superscript"/>
        <sz val="10"/>
        <color indexed="8"/>
        <rFont val="Calibri"/>
        <family val="2"/>
        <scheme val="minor"/>
      </rPr>
      <t>(4)(5)</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</si>
  <si>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</si>
  <si>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</si>
  <si>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</si>
  <si>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income</t>
    </r>
    <r>
      <rPr>
        <b/>
        <vertAlign val="superscript"/>
        <sz val="10"/>
        <color indexed="8"/>
        <rFont val="Calibri"/>
        <family val="2"/>
        <scheme val="minor"/>
      </rPr>
      <t xml:space="preserve"> (4)</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</si>
  <si>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</si>
  <si>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</si>
  <si>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</si>
  <si>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</si>
  <si>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r>
      <t xml:space="preserve">Non Operative equity method (gain) loss in associates </t>
    </r>
    <r>
      <rPr>
        <vertAlign val="superscript"/>
        <sz val="8"/>
        <color indexed="8"/>
        <rFont val="Calibri"/>
        <family val="2"/>
        <scheme val="minor"/>
      </rPr>
      <t>(5)</t>
    </r>
  </si>
  <si>
    <r>
      <t xml:space="preserve">Operating income </t>
    </r>
    <r>
      <rPr>
        <vertAlign val="superscript"/>
        <sz val="8"/>
        <color indexed="8"/>
        <rFont val="Calibri"/>
        <family val="2"/>
        <scheme val="minor"/>
      </rPr>
      <t>(6)</t>
    </r>
  </si>
  <si>
    <r>
      <t xml:space="preserve">Operating cash flow </t>
    </r>
    <r>
      <rPr>
        <b/>
        <vertAlign val="superscript"/>
        <sz val="8"/>
        <color indexed="8"/>
        <rFont val="Calibri"/>
        <family val="2"/>
        <scheme val="minor"/>
      </rPr>
      <t>(6)(7)</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</si>
  <si>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</si>
  <si>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</si>
  <si>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</si>
  <si>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(1)</t>
    </r>
    <r>
      <rPr>
        <i/>
        <sz val="12"/>
        <rFont val="Calibri"/>
        <family val="2"/>
        <scheme val="minor"/>
      </rPr>
      <t xml:space="preserve"> After giving effect to cross- currency swaps.</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</si>
  <si>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</si>
  <si>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</si>
  <si>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</si>
  <si>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</si>
  <si>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</si>
  <si>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</si>
  <si>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</si>
  <si>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</si>
  <si>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</si>
  <si>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1Q 2018 </t>
    </r>
    <r>
      <rPr>
        <b/>
        <vertAlign val="superscript"/>
        <sz val="12"/>
        <color rgb="FF393943"/>
        <rFont val="Calibri"/>
        <family val="2"/>
        <scheme val="minor"/>
      </rPr>
      <t>(3)</t>
    </r>
  </si>
  <si>
    <r>
      <t xml:space="preserve">Water </t>
    </r>
    <r>
      <rPr>
        <vertAlign val="superscript"/>
        <sz val="12"/>
        <color rgb="FFC00000"/>
        <rFont val="Calibri"/>
        <family val="2"/>
        <scheme val="minor"/>
      </rPr>
      <t>(1)</t>
    </r>
  </si>
  <si>
    <r>
      <t xml:space="preserve">Bulk </t>
    </r>
    <r>
      <rPr>
        <vertAlign val="superscript"/>
        <sz val="12"/>
        <color rgb="FFC00000"/>
        <rFont val="Calibri"/>
        <family val="2"/>
        <scheme val="minor"/>
      </rPr>
      <t>(2)</t>
    </r>
  </si>
  <si>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</si>
  <si>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</si>
  <si>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</si>
  <si>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r>
      <rPr>
        <i/>
        <vertAlign val="superscript"/>
        <sz val="10"/>
        <color theme="1"/>
        <rFont val="Calibri"/>
        <family val="2"/>
        <scheme val="minor"/>
      </rPr>
      <t>(3)</t>
    </r>
    <r>
      <rPr>
        <i/>
        <sz val="10"/>
        <color theme="1"/>
        <rFont val="Calibri"/>
        <family val="2"/>
        <scheme val="minor"/>
      </rPr>
      <t xml:space="preserve"> Volume, transactions and revenues for 1Q 2018 are re-presented excluding the Philippines.</t>
    </r>
  </si>
  <si>
    <r>
      <rPr>
        <i/>
        <vertAlign val="superscript"/>
        <sz val="10"/>
        <color theme="1"/>
        <rFont val="Calibri"/>
        <family val="2"/>
        <scheme val="minor"/>
      </rPr>
      <t>(4)</t>
    </r>
    <r>
      <rPr>
        <i/>
        <sz val="10"/>
        <color theme="1"/>
        <rFont val="Calibri"/>
        <family val="2"/>
        <scheme val="minor"/>
      </rPr>
      <t xml:space="preserve"> Brazil includes beer revenues of Ps.4,166.6 million for the first quarter of 2019 and Ps. 3,586.5 million for the same period of the previous year. </t>
    </r>
  </si>
  <si>
    <t>Δ% Reported</t>
  </si>
  <si>
    <r>
      <t xml:space="preserve">Δ% Comparable </t>
    </r>
    <r>
      <rPr>
        <b/>
        <vertAlign val="superscript"/>
        <sz val="9"/>
        <color rgb="FFC00000"/>
        <rFont val="Calibri"/>
        <family val="2"/>
        <scheme val="minor"/>
      </rPr>
      <t>(6)</t>
    </r>
  </si>
  <si>
    <t>Financial Ratios</t>
  </si>
  <si>
    <t>QUARTERLY- VOLUME, TRANSACTIONS &amp; REVENUES</t>
  </si>
  <si>
    <t xml:space="preserve"> -</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</si>
  <si>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</si>
  <si>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r>
      <t xml:space="preserve">As Reported </t>
    </r>
    <r>
      <rPr>
        <b/>
        <vertAlign val="superscript"/>
        <sz val="10"/>
        <color theme="1"/>
        <rFont val="Calibri"/>
        <family val="2"/>
        <scheme val="minor"/>
      </rPr>
      <t>(2)</t>
    </r>
  </si>
  <si>
    <r>
      <t xml:space="preserve">Comparable </t>
    </r>
    <r>
      <rPr>
        <b/>
        <vertAlign val="superscript"/>
        <sz val="10"/>
        <color theme="1"/>
        <rFont val="Calibri"/>
        <family val="2"/>
        <scheme val="minor"/>
      </rPr>
      <t>(3)</t>
    </r>
  </si>
  <si>
    <t>México</t>
  </si>
  <si>
    <t xml:space="preserve">Centroamérica </t>
  </si>
  <si>
    <t>Colombia</t>
  </si>
  <si>
    <t>Brasil</t>
  </si>
  <si>
    <t xml:space="preserve">Argentina </t>
  </si>
  <si>
    <t xml:space="preserve">Uruguay </t>
  </si>
  <si>
    <t>Current Assets</t>
  </si>
  <si>
    <t>Intangible assets and other assets</t>
  </si>
  <si>
    <t>Current Liabilities</t>
  </si>
  <si>
    <t>Non-Current Assets</t>
  </si>
  <si>
    <t>Non-Current Liabilities</t>
  </si>
  <si>
    <r>
      <t xml:space="preserve">2018 </t>
    </r>
    <r>
      <rPr>
        <b/>
        <vertAlign val="superscript"/>
        <sz val="8"/>
        <color rgb="FFC00000"/>
        <rFont val="Calibri"/>
        <family val="2"/>
        <scheme val="minor"/>
      </rPr>
      <t>(4)</t>
    </r>
  </si>
  <si>
    <r>
      <t xml:space="preserve">Δ% Comparable </t>
    </r>
    <r>
      <rPr>
        <b/>
        <vertAlign val="superscript"/>
        <sz val="8"/>
        <color rgb="FFC00000"/>
        <rFont val="Calibri"/>
        <family val="2"/>
        <scheme val="minor"/>
      </rPr>
      <t>(8)</t>
    </r>
  </si>
  <si>
    <r>
      <t xml:space="preserve">Operating income </t>
    </r>
    <r>
      <rPr>
        <b/>
        <vertAlign val="superscript"/>
        <sz val="8"/>
        <color indexed="8"/>
        <rFont val="Calibri"/>
        <family val="2"/>
        <scheme val="minor"/>
      </rPr>
      <t>(6)</t>
    </r>
  </si>
  <si>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</si>
  <si>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</si>
  <si>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</si>
  <si>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</si>
  <si>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</si>
  <si>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</si>
  <si>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</si>
  <si>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</si>
  <si>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</si>
  <si>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</si>
  <si>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</si>
  <si>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</si>
  <si>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Short-term bank loans and notes payable</t>
  </si>
  <si>
    <t>Suppliers</t>
  </si>
  <si>
    <t>Short-term leasing Liabilities</t>
  </si>
  <si>
    <t>Other current liabilities</t>
  </si>
  <si>
    <t>Total current liabilities</t>
  </si>
  <si>
    <t>Long-term bank loans and notes payable</t>
  </si>
  <si>
    <t>Long Term Leasing Liabilities.</t>
  </si>
  <si>
    <t>Other long-term liabilities</t>
  </si>
  <si>
    <t>Total liabilities</t>
  </si>
  <si>
    <t>Total controlling interest</t>
  </si>
  <si>
    <t>Total equity</t>
  </si>
  <si>
    <t>Total Liabilities and Equity</t>
  </si>
  <si>
    <t>Mexico</t>
  </si>
  <si>
    <t>Brazil</t>
  </si>
  <si>
    <t>Argentina</t>
  </si>
  <si>
    <t>Costa Rica</t>
  </si>
  <si>
    <t>Guatemala</t>
  </si>
  <si>
    <t>Nicaragua</t>
  </si>
  <si>
    <t>Uruguay</t>
  </si>
  <si>
    <t>Depreciation, amortization &amp; other operating non-cash charges</t>
  </si>
  <si>
    <t>Central America</t>
  </si>
  <si>
    <t>Mexico and Central America</t>
  </si>
  <si>
    <t>Venezuela</t>
  </si>
  <si>
    <t xml:space="preserve"> - </t>
  </si>
  <si>
    <t>Brazil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</si>
</sst>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409]mmm\-yy;@"/>
    <numFmt numFmtId="171" formatCode="#,##0.0_);\(#,##0.0\)"/>
    <numFmt numFmtId="172" formatCode="0.0%;\(0.0%\)"/>
  </numFmts>
  <fonts count="108"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vertAlign val="superscript"/>
      <sz val="10.5"/>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theme="0"/>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b/>
      <sz val="10.5"/>
      <color rgb="FF393943"/>
      <name val="Calibri"/>
      <family val="2"/>
      <scheme val="minor"/>
    </font>
    <font>
      <b/>
      <vertAlign val="superscript"/>
      <sz val="10.5"/>
      <color rgb="FF393943"/>
      <name val="Calibri"/>
      <family val="2"/>
      <scheme val="minor"/>
    </font>
    <font>
      <b/>
      <sz val="10.5"/>
      <color rgb="FFC00000"/>
      <name val="Calibri"/>
      <family val="2"/>
      <scheme val="minor"/>
    </font>
    <font>
      <sz val="10.5"/>
      <color rgb="FFC00000"/>
      <name val="Calibri"/>
      <family val="2"/>
      <scheme val="minor"/>
    </font>
    <font>
      <b/>
      <vertAlign val="superscript"/>
      <sz val="9"/>
      <color rgb="FFC00000"/>
      <name val="Calibri"/>
      <family val="2"/>
      <scheme val="minor"/>
    </font>
    <font>
      <vertAlign val="superscript"/>
      <sz val="9"/>
      <color indexed="8"/>
      <name val="Calibri"/>
      <family val="2"/>
      <scheme val="minor"/>
    </font>
    <font>
      <vertAlign val="superscript"/>
      <sz val="10"/>
      <color indexed="8"/>
      <name val="Calibri"/>
      <family val="2"/>
      <scheme val="minor"/>
    </font>
    <font>
      <vertAlign val="superscript"/>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theme="0"/>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b/>
      <vertAlign val="superscript"/>
      <sz val="12"/>
      <color rgb="FF393943"/>
      <name val="Calibri"/>
      <family val="2"/>
      <scheme val="minor"/>
    </font>
    <font>
      <vertAlign val="superscript"/>
      <sz val="12"/>
      <color rgb="FFC00000"/>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639">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2" fillId="2" borderId="0" xfId="0" applyFont="1" applyFill="1" applyBorder="1" applyAlignment="1">
      <alignment horizontal="center" vertical="center"/>
    </xf>
    <xf numFmtId="0" fontId="22"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166" fontId="10" fillId="3" borderId="0" xfId="1" applyNumberFormat="1" applyFont="1" applyFill="1" applyBorder="1" applyAlignment="1">
      <alignment horizontal="righ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0" fontId="10" fillId="2" borderId="0" xfId="3" applyFont="1" applyFill="1" applyBorder="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0"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2" fillId="2" borderId="0" xfId="3" applyFont="1" applyFill="1" applyBorder="1" applyAlignment="1">
      <alignment horizontal="left" vertical="center"/>
    </xf>
    <xf numFmtId="0" fontId="28" fillId="2" borderId="0" xfId="0" applyFont="1" applyFill="1" applyAlignment="1">
      <alignment vertical="center"/>
    </xf>
    <xf numFmtId="165" fontId="28" fillId="2" borderId="0" xfId="0" applyNumberFormat="1" applyFont="1" applyFill="1" applyAlignment="1">
      <alignment vertical="center"/>
    </xf>
    <xf numFmtId="0" fontId="22"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0"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2"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1"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1"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2"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1" fontId="12" fillId="7" borderId="0" xfId="5"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0" fillId="2" borderId="0" xfId="4" applyFont="1" applyFill="1" applyBorder="1" applyAlignment="1">
      <alignment horizontal="centerContinuous" vertical="center" shrinkToFit="1"/>
    </xf>
    <xf numFmtId="0" fontId="30"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1"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1" fontId="20" fillId="3" borderId="0" xfId="5" applyNumberFormat="1" applyFont="1" applyFill="1" applyBorder="1" applyAlignment="1">
      <alignment horizontal="right" vertical="center" wrapText="1" shrinkToFit="1"/>
    </xf>
    <xf numFmtId="0" fontId="21"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5"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5" fillId="2" borderId="0" xfId="0" applyNumberFormat="1" applyFont="1" applyFill="1" applyBorder="1" applyAlignment="1">
      <alignment horizontal="left" vertical="center"/>
    </xf>
    <xf numFmtId="0" fontId="35" fillId="2" borderId="0" xfId="0" applyFont="1" applyFill="1" applyAlignment="1">
      <alignment vertical="center"/>
    </xf>
    <xf numFmtId="167" fontId="35" fillId="2" borderId="0" xfId="2" applyNumberFormat="1" applyFont="1" applyFill="1" applyAlignment="1">
      <alignment vertical="center"/>
    </xf>
    <xf numFmtId="0" fontId="24" fillId="2" borderId="0" xfId="0" applyFont="1" applyFill="1" applyAlignment="1">
      <alignment vertical="center" wrapText="1" shrinkToFit="1"/>
    </xf>
    <xf numFmtId="0" fontId="20" fillId="8" borderId="0" xfId="0" applyFont="1" applyFill="1" applyBorder="1" applyAlignment="1">
      <alignment vertical="center" wrapText="1"/>
    </xf>
    <xf numFmtId="0" fontId="36" fillId="2" borderId="0" xfId="0" applyFont="1" applyFill="1" applyBorder="1" applyAlignment="1">
      <alignment horizontal="right" vertical="center" wrapText="1" shrinkToFit="1"/>
    </xf>
    <xf numFmtId="0" fontId="36" fillId="0" borderId="0" xfId="0" applyFont="1" applyFill="1" applyBorder="1" applyAlignment="1">
      <alignment horizontal="right" vertical="center" wrapText="1" shrinkToFit="1"/>
    </xf>
    <xf numFmtId="0" fontId="35" fillId="0" borderId="0" xfId="0" applyFont="1"/>
    <xf numFmtId="0" fontId="1" fillId="0" borderId="0" xfId="0" applyFont="1" applyBorder="1"/>
    <xf numFmtId="0" fontId="41" fillId="2" borderId="0" xfId="0" applyFont="1" applyFill="1" applyBorder="1" applyAlignment="1">
      <alignment horizontal="center" vertical="center" wrapText="1" shrinkToFit="1"/>
    </xf>
    <xf numFmtId="167" fontId="42" fillId="7" borderId="4" xfId="2" applyNumberFormat="1" applyFont="1" applyFill="1" applyBorder="1" applyAlignment="1">
      <alignment horizontal="center" vertical="center" wrapText="1"/>
    </xf>
    <xf numFmtId="0" fontId="39" fillId="0" borderId="0" xfId="0" applyFont="1" applyBorder="1"/>
    <xf numFmtId="167" fontId="39" fillId="0" borderId="0" xfId="2" applyNumberFormat="1" applyFont="1" applyBorder="1" applyAlignment="1">
      <alignment horizontal="center"/>
    </xf>
    <xf numFmtId="167" fontId="42" fillId="0" borderId="0" xfId="2" applyNumberFormat="1" applyFont="1" applyFill="1" applyBorder="1" applyAlignment="1">
      <alignment horizontal="center" vertical="center" wrapText="1"/>
    </xf>
    <xf numFmtId="167" fontId="39" fillId="0" borderId="0" xfId="2" applyNumberFormat="1" applyFont="1" applyFill="1" applyBorder="1" applyAlignment="1">
      <alignment horizontal="center"/>
    </xf>
    <xf numFmtId="0" fontId="39" fillId="0" borderId="7" xfId="0" applyFont="1" applyBorder="1"/>
    <xf numFmtId="167" fontId="39" fillId="0" borderId="7" xfId="2" applyNumberFormat="1" applyFont="1" applyBorder="1" applyAlignment="1">
      <alignment horizontal="center"/>
    </xf>
    <xf numFmtId="0" fontId="35" fillId="0" borderId="0" xfId="0" applyFont="1" applyBorder="1"/>
    <xf numFmtId="0" fontId="39" fillId="0" borderId="0" xfId="0" applyFont="1" applyFill="1" applyBorder="1"/>
    <xf numFmtId="0" fontId="43" fillId="2" borderId="0" xfId="4" applyFont="1" applyFill="1" applyBorder="1" applyAlignment="1">
      <alignment vertical="center" shrinkToFit="1"/>
    </xf>
    <xf numFmtId="0" fontId="21" fillId="8" borderId="0" xfId="4" applyFont="1" applyFill="1" applyBorder="1" applyAlignment="1">
      <alignment horizontal="centerContinuous" vertical="center" shrinkToFit="1"/>
    </xf>
    <xf numFmtId="0" fontId="44" fillId="2" borderId="0" xfId="4" applyFont="1" applyFill="1"/>
    <xf numFmtId="0" fontId="45" fillId="3" borderId="2" xfId="4" applyFont="1" applyFill="1" applyBorder="1" applyAlignment="1">
      <alignment horizontal="center" vertical="center" wrapText="1" shrinkToFit="1"/>
    </xf>
    <xf numFmtId="0" fontId="46" fillId="3" borderId="2" xfId="4" applyFont="1" applyFill="1" applyBorder="1" applyAlignment="1">
      <alignment horizontal="center" vertical="center" wrapText="1" shrinkToFit="1"/>
    </xf>
    <xf numFmtId="0" fontId="47" fillId="2" borderId="0" xfId="4" applyFont="1" applyFill="1" applyBorder="1" applyAlignment="1">
      <alignment horizontal="center" vertical="center" wrapText="1" shrinkToFit="1"/>
    </xf>
    <xf numFmtId="0" fontId="35" fillId="0" borderId="0" xfId="4" applyFont="1" applyFill="1" applyBorder="1" applyAlignment="1">
      <alignment vertical="center"/>
    </xf>
    <xf numFmtId="0" fontId="35" fillId="0" borderId="0" xfId="4" applyFont="1" applyFill="1" applyBorder="1" applyAlignment="1">
      <alignment horizontal="left" vertical="center" wrapText="1" shrinkToFit="1"/>
    </xf>
    <xf numFmtId="3" fontId="48" fillId="0" borderId="0" xfId="0" applyNumberFormat="1" applyFont="1" applyFill="1" applyBorder="1" applyAlignment="1">
      <alignment horizontal="center"/>
    </xf>
    <xf numFmtId="0" fontId="42" fillId="0" borderId="7" xfId="4" applyFont="1" applyFill="1" applyBorder="1" applyAlignment="1">
      <alignment vertical="center" wrapText="1" shrinkToFit="1"/>
    </xf>
    <xf numFmtId="165" fontId="35" fillId="0" borderId="7" xfId="1" applyNumberFormat="1" applyFont="1" applyFill="1" applyBorder="1" applyAlignment="1">
      <alignment horizontal="center" vertical="center" wrapText="1" shrinkToFit="1"/>
    </xf>
    <xf numFmtId="0" fontId="51" fillId="2" borderId="0" xfId="4" applyFont="1" applyFill="1" applyAlignment="1">
      <alignment vertical="center"/>
    </xf>
    <xf numFmtId="0" fontId="51" fillId="2" borderId="0" xfId="4" applyFont="1" applyFill="1" applyBorder="1" applyAlignment="1">
      <alignment vertical="center"/>
    </xf>
    <xf numFmtId="0" fontId="56" fillId="2" borderId="0" xfId="4" applyFont="1" applyFill="1" applyBorder="1" applyAlignment="1">
      <alignment horizontal="centerContinuous" vertical="center"/>
    </xf>
    <xf numFmtId="0" fontId="55" fillId="2" borderId="0" xfId="4" applyFont="1" applyFill="1" applyBorder="1" applyAlignment="1">
      <alignment vertical="center"/>
    </xf>
    <xf numFmtId="0" fontId="53" fillId="2" borderId="0" xfId="4" applyFont="1" applyFill="1" applyAlignment="1">
      <alignment vertical="center"/>
    </xf>
    <xf numFmtId="0" fontId="56" fillId="2" borderId="0" xfId="4" applyFont="1" applyFill="1" applyBorder="1" applyAlignment="1">
      <alignment horizontal="left" vertical="center"/>
    </xf>
    <xf numFmtId="0" fontId="55" fillId="2" borderId="0" xfId="4" applyFont="1" applyFill="1" applyBorder="1" applyAlignment="1">
      <alignment horizontal="centerContinuous" vertical="center"/>
    </xf>
    <xf numFmtId="0" fontId="56" fillId="2" borderId="0" xfId="4" applyFont="1" applyFill="1" applyBorder="1" applyAlignment="1">
      <alignment horizontal="center" vertical="center"/>
    </xf>
    <xf numFmtId="0" fontId="53" fillId="2" borderId="0" xfId="4" applyFont="1" applyFill="1" applyAlignment="1">
      <alignment horizontal="centerContinuous" vertical="center"/>
    </xf>
    <xf numFmtId="0" fontId="55" fillId="2" borderId="0" xfId="3" applyFont="1" applyFill="1" applyBorder="1" applyAlignment="1">
      <alignment horizontal="centerContinuous" vertical="center" wrapText="1"/>
    </xf>
    <xf numFmtId="0" fontId="55" fillId="2" borderId="0" xfId="3" applyFont="1" applyFill="1" applyBorder="1" applyAlignment="1">
      <alignment horizontal="centerContinuous" vertical="center"/>
    </xf>
    <xf numFmtId="0" fontId="58" fillId="2" borderId="0" xfId="4" applyFont="1" applyFill="1" applyBorder="1" applyAlignment="1">
      <alignment horizontal="centerContinuous" vertical="center" shrinkToFit="1"/>
    </xf>
    <xf numFmtId="0" fontId="58" fillId="2" borderId="0" xfId="4" applyFont="1" applyFill="1" applyBorder="1" applyAlignment="1">
      <alignment horizontal="centerContinuous" vertical="center"/>
    </xf>
    <xf numFmtId="0" fontId="50" fillId="0" borderId="0" xfId="4" applyFont="1" applyFill="1" applyBorder="1" applyAlignment="1">
      <alignment horizontal="center" vertical="center" shrinkToFit="1"/>
    </xf>
    <xf numFmtId="0" fontId="58" fillId="2" borderId="0" xfId="4" applyFont="1" applyFill="1" applyBorder="1" applyAlignment="1">
      <alignment vertical="center" shrinkToFit="1"/>
    </xf>
    <xf numFmtId="0" fontId="50" fillId="0" borderId="0" xfId="4" applyFont="1" applyFill="1" applyBorder="1" applyAlignment="1">
      <alignment horizontal="centerContinuous" vertical="center" shrinkToFit="1"/>
    </xf>
    <xf numFmtId="0" fontId="58" fillId="2" borderId="0" xfId="4" applyFont="1" applyFill="1" applyBorder="1" applyAlignment="1">
      <alignment vertical="center"/>
    </xf>
    <xf numFmtId="0" fontId="58" fillId="2" borderId="0" xfId="4" applyFont="1" applyFill="1" applyBorder="1" applyAlignment="1">
      <alignment vertical="center" wrapText="1"/>
    </xf>
    <xf numFmtId="0" fontId="52" fillId="0" borderId="0" xfId="4" applyFont="1" applyFill="1" applyBorder="1" applyAlignment="1">
      <alignment horizontal="center" vertical="center" wrapText="1" shrinkToFit="1"/>
    </xf>
    <xf numFmtId="0" fontId="59" fillId="2" borderId="0" xfId="4" applyFont="1" applyFill="1" applyBorder="1" applyAlignment="1">
      <alignment horizontal="center" vertical="center" wrapText="1" shrinkToFit="1"/>
    </xf>
    <xf numFmtId="170" fontId="52" fillId="0" borderId="0" xfId="4" applyNumberFormat="1" applyFont="1" applyFill="1" applyBorder="1" applyAlignment="1">
      <alignment horizontal="centerContinuous" vertical="center" wrapText="1" shrinkToFit="1"/>
    </xf>
    <xf numFmtId="0" fontId="52" fillId="0" borderId="0" xfId="4" applyFont="1" applyFill="1" applyBorder="1" applyAlignment="1">
      <alignment horizontal="centerContinuous" vertical="center" wrapText="1" shrinkToFit="1"/>
    </xf>
    <xf numFmtId="164" fontId="53" fillId="3" borderId="0" xfId="1" applyNumberFormat="1" applyFont="1" applyFill="1" applyBorder="1" applyAlignment="1">
      <alignment horizontal="left" vertical="center" wrapText="1" shrinkToFit="1"/>
    </xf>
    <xf numFmtId="0" fontId="53" fillId="0" borderId="0" xfId="4" applyFont="1" applyFill="1" applyBorder="1" applyAlignment="1">
      <alignment horizontal="left" vertical="center" wrapText="1" shrinkToFit="1"/>
    </xf>
    <xf numFmtId="10" fontId="53" fillId="3" borderId="0" xfId="2" applyNumberFormat="1" applyFont="1" applyFill="1" applyBorder="1" applyAlignment="1">
      <alignment horizontal="center" vertical="center" wrapText="1" shrinkToFit="1"/>
    </xf>
    <xf numFmtId="10" fontId="53" fillId="0" borderId="0" xfId="2" applyNumberFormat="1" applyFont="1" applyFill="1" applyBorder="1" applyAlignment="1">
      <alignment horizontal="center" vertical="center" wrapText="1" shrinkToFit="1"/>
    </xf>
    <xf numFmtId="10" fontId="53" fillId="0" borderId="0" xfId="2" applyNumberFormat="1" applyFont="1" applyFill="1" applyBorder="1" applyAlignment="1">
      <alignment horizontal="right" vertical="center" wrapText="1" shrinkToFit="1"/>
    </xf>
    <xf numFmtId="164" fontId="53" fillId="0" borderId="0" xfId="1" applyNumberFormat="1" applyFont="1" applyFill="1" applyBorder="1" applyAlignment="1">
      <alignment horizontal="right" vertical="center" wrapText="1" shrinkToFit="1"/>
    </xf>
    <xf numFmtId="168" fontId="53" fillId="0" borderId="0" xfId="1" applyNumberFormat="1" applyFont="1" applyFill="1" applyBorder="1" applyAlignment="1">
      <alignment horizontal="right" vertical="center" wrapText="1" shrinkToFit="1"/>
    </xf>
    <xf numFmtId="10" fontId="58" fillId="2" borderId="0" xfId="4" applyNumberFormat="1" applyFont="1" applyFill="1" applyBorder="1" applyAlignment="1">
      <alignment vertical="center"/>
    </xf>
    <xf numFmtId="164" fontId="58" fillId="2" borderId="0" xfId="4" applyNumberFormat="1" applyFont="1" applyFill="1" applyBorder="1" applyAlignment="1">
      <alignment vertical="center"/>
    </xf>
    <xf numFmtId="168" fontId="58" fillId="2" borderId="0" xfId="4" applyNumberFormat="1" applyFont="1" applyFill="1" applyBorder="1" applyAlignment="1">
      <alignment vertical="center"/>
    </xf>
    <xf numFmtId="0" fontId="53" fillId="0" borderId="0" xfId="4" applyFont="1" applyFill="1" applyBorder="1" applyAlignment="1">
      <alignment vertical="center" wrapText="1" shrinkToFit="1"/>
    </xf>
    <xf numFmtId="164" fontId="53" fillId="3" borderId="7" xfId="1" applyNumberFormat="1" applyFont="1" applyFill="1" applyBorder="1" applyAlignment="1">
      <alignment horizontal="left" vertical="center" wrapText="1" shrinkToFit="1"/>
    </xf>
    <xf numFmtId="0" fontId="54" fillId="0" borderId="7" xfId="4" applyFont="1" applyFill="1" applyBorder="1" applyAlignment="1">
      <alignment vertical="center" wrapText="1" shrinkToFit="1"/>
    </xf>
    <xf numFmtId="10" fontId="53" fillId="3" borderId="7" xfId="2" applyNumberFormat="1" applyFont="1" applyFill="1" applyBorder="1" applyAlignment="1">
      <alignment horizontal="center" vertical="center" wrapText="1" shrinkToFit="1"/>
    </xf>
    <xf numFmtId="0" fontId="60" fillId="0" borderId="0" xfId="0" applyFont="1"/>
    <xf numFmtId="0" fontId="57" fillId="0" borderId="0" xfId="0" applyFont="1"/>
    <xf numFmtId="0" fontId="62" fillId="3" borderId="0" xfId="4" applyFont="1" applyFill="1" applyBorder="1" applyAlignment="1">
      <alignment horizontal="center" vertical="center" wrapText="1" shrinkToFit="1"/>
    </xf>
    <xf numFmtId="0" fontId="62" fillId="3" borderId="0" xfId="4" applyFont="1" applyFill="1" applyBorder="1" applyAlignment="1">
      <alignment horizontal="right" vertical="center" wrapText="1" shrinkToFit="1"/>
    </xf>
    <xf numFmtId="164" fontId="53" fillId="3" borderId="0" xfId="1" applyFont="1" applyFill="1" applyBorder="1" applyAlignment="1">
      <alignment horizontal="center" vertical="center" wrapText="1" shrinkToFit="1"/>
    </xf>
    <xf numFmtId="0" fontId="53" fillId="2" borderId="0" xfId="4" applyFont="1" applyFill="1" applyBorder="1" applyAlignment="1">
      <alignment vertical="center"/>
    </xf>
    <xf numFmtId="0" fontId="63" fillId="2" borderId="0" xfId="4" applyFont="1" applyFill="1" applyBorder="1" applyAlignment="1">
      <alignment vertical="center"/>
    </xf>
    <xf numFmtId="0" fontId="63" fillId="2" borderId="7" xfId="4" applyFont="1" applyFill="1" applyBorder="1" applyAlignment="1">
      <alignment vertical="center"/>
    </xf>
    <xf numFmtId="164" fontId="53" fillId="3" borderId="7" xfId="1" applyFont="1" applyFill="1" applyBorder="1" applyAlignment="1">
      <alignment horizontal="center" vertical="center" wrapText="1" shrinkToFit="1"/>
    </xf>
    <xf numFmtId="0" fontId="63" fillId="2" borderId="0" xfId="4" applyFont="1" applyFill="1" applyBorder="1" applyAlignment="1">
      <alignment vertical="center" wrapText="1"/>
    </xf>
    <xf numFmtId="166" fontId="53" fillId="2" borderId="0" xfId="1" applyNumberFormat="1" applyFont="1" applyFill="1" applyBorder="1" applyAlignment="1">
      <alignment horizontal="right" vertical="center"/>
    </xf>
    <xf numFmtId="169" fontId="58" fillId="2" borderId="0" xfId="4" applyNumberFormat="1" applyFont="1" applyFill="1" applyBorder="1" applyAlignment="1">
      <alignment vertical="center" shrinkToFit="1"/>
    </xf>
    <xf numFmtId="0" fontId="54" fillId="2" borderId="0" xfId="4" applyFont="1" applyFill="1" applyBorder="1" applyAlignment="1">
      <alignment vertical="center"/>
    </xf>
    <xf numFmtId="0" fontId="65" fillId="2" borderId="0" xfId="4" applyFont="1" applyFill="1" applyBorder="1" applyAlignment="1">
      <alignment horizontal="left" vertical="center"/>
    </xf>
    <xf numFmtId="0" fontId="66" fillId="2" borderId="0" xfId="4" applyFont="1" applyFill="1" applyAlignment="1">
      <alignment vertical="center"/>
    </xf>
    <xf numFmtId="0" fontId="66" fillId="2" borderId="0" xfId="4" applyFont="1" applyFill="1" applyAlignment="1">
      <alignment horizontal="centerContinuous" vertical="center"/>
    </xf>
    <xf numFmtId="0" fontId="67" fillId="2" borderId="0" xfId="3" applyFont="1" applyFill="1" applyBorder="1" applyAlignment="1">
      <alignment horizontal="centerContinuous" vertical="center" wrapText="1"/>
    </xf>
    <xf numFmtId="0" fontId="67" fillId="2" borderId="0" xfId="3" applyFont="1" applyFill="1" applyBorder="1" applyAlignment="1">
      <alignment horizontal="centerContinuous" vertical="center"/>
    </xf>
    <xf numFmtId="0" fontId="68" fillId="2" borderId="0" xfId="4" applyFont="1" applyFill="1" applyBorder="1" applyAlignment="1">
      <alignment horizontal="centerContinuous" vertical="center" shrinkToFit="1"/>
    </xf>
    <xf numFmtId="0" fontId="68" fillId="2" borderId="0" xfId="4" applyFont="1" applyFill="1" applyBorder="1" applyAlignment="1">
      <alignment horizontal="centerContinuous" vertical="center"/>
    </xf>
    <xf numFmtId="0" fontId="67" fillId="2" borderId="0" xfId="4" applyFont="1" applyFill="1" applyBorder="1" applyAlignment="1">
      <alignment horizontal="centerContinuous" vertical="center"/>
    </xf>
    <xf numFmtId="0" fontId="68" fillId="2" borderId="0" xfId="4" applyFont="1" applyFill="1" applyBorder="1" applyAlignment="1">
      <alignment vertical="center" wrapText="1"/>
    </xf>
    <xf numFmtId="0" fontId="68" fillId="2" borderId="0" xfId="4" applyFont="1" applyFill="1" applyBorder="1" applyAlignment="1">
      <alignment vertical="center" shrinkToFit="1"/>
    </xf>
    <xf numFmtId="0" fontId="70" fillId="0" borderId="0" xfId="4" applyFont="1" applyFill="1" applyBorder="1" applyAlignment="1">
      <alignment horizontal="centerContinuous" vertical="center" wrapText="1" shrinkToFit="1"/>
    </xf>
    <xf numFmtId="0" fontId="68" fillId="2" borderId="0" xfId="4" applyFont="1" applyFill="1" applyBorder="1" applyAlignment="1">
      <alignment vertical="center"/>
    </xf>
    <xf numFmtId="0" fontId="67" fillId="2" borderId="0" xfId="4" applyFont="1" applyFill="1" applyBorder="1" applyAlignment="1">
      <alignment horizontal="center" vertical="center"/>
    </xf>
    <xf numFmtId="164" fontId="66" fillId="3" borderId="0" xfId="1" applyNumberFormat="1" applyFont="1" applyFill="1" applyBorder="1" applyAlignment="1">
      <alignment horizontal="left" vertical="center" wrapText="1" shrinkToFit="1"/>
    </xf>
    <xf numFmtId="0" fontId="66" fillId="0" borderId="0" xfId="4" applyFont="1" applyFill="1" applyBorder="1" applyAlignment="1">
      <alignment horizontal="left" vertical="center" wrapText="1" shrinkToFit="1"/>
    </xf>
    <xf numFmtId="0" fontId="72" fillId="3" borderId="0" xfId="4" applyFont="1" applyFill="1" applyBorder="1" applyAlignment="1">
      <alignment horizontal="center" vertical="center" wrapText="1" shrinkToFit="1"/>
    </xf>
    <xf numFmtId="168" fontId="73" fillId="0" borderId="0" xfId="1" applyNumberFormat="1" applyFont="1" applyFill="1" applyBorder="1" applyAlignment="1">
      <alignment horizontal="right" vertical="center" wrapText="1" shrinkToFit="1"/>
    </xf>
    <xf numFmtId="164" fontId="68" fillId="2" borderId="0" xfId="4" applyNumberFormat="1" applyFont="1" applyFill="1" applyBorder="1" applyAlignment="1">
      <alignment vertical="center"/>
    </xf>
    <xf numFmtId="0" fontId="72" fillId="3" borderId="11" xfId="4" applyFont="1" applyFill="1" applyBorder="1" applyAlignment="1">
      <alignment horizontal="center" vertical="center" wrapText="1" shrinkToFit="1"/>
    </xf>
    <xf numFmtId="10" fontId="68" fillId="2" borderId="0" xfId="4" applyNumberFormat="1" applyFont="1" applyFill="1" applyBorder="1" applyAlignment="1">
      <alignment vertical="center"/>
    </xf>
    <xf numFmtId="164" fontId="66" fillId="0" borderId="0" xfId="1" applyNumberFormat="1" applyFont="1" applyFill="1" applyBorder="1" applyAlignment="1">
      <alignment horizontal="left" vertical="center" wrapText="1" indent="2" shrinkToFit="1"/>
    </xf>
    <xf numFmtId="166" fontId="66" fillId="0" borderId="0" xfId="1" applyNumberFormat="1" applyFont="1" applyFill="1" applyBorder="1" applyAlignment="1">
      <alignment horizontal="center" vertical="center" wrapText="1" shrinkToFit="1"/>
    </xf>
    <xf numFmtId="168" fontId="66" fillId="0" borderId="0" xfId="1" applyNumberFormat="1" applyFont="1" applyFill="1" applyBorder="1" applyAlignment="1">
      <alignment horizontal="center" vertical="center" wrapText="1" shrinkToFit="1"/>
    </xf>
    <xf numFmtId="164" fontId="68" fillId="2" borderId="0" xfId="4" applyNumberFormat="1" applyFont="1" applyFill="1" applyBorder="1" applyAlignment="1">
      <alignment horizontal="center" vertical="center"/>
    </xf>
    <xf numFmtId="167" fontId="66" fillId="0" borderId="0" xfId="2" applyNumberFormat="1" applyFont="1" applyFill="1" applyBorder="1" applyAlignment="1">
      <alignment horizontal="center" vertical="center" wrapText="1" shrinkToFit="1"/>
    </xf>
    <xf numFmtId="168" fontId="68" fillId="2" borderId="0" xfId="4" applyNumberFormat="1" applyFont="1" applyFill="1" applyBorder="1" applyAlignment="1">
      <alignment vertical="center"/>
    </xf>
    <xf numFmtId="164" fontId="66" fillId="7" borderId="0" xfId="1" applyNumberFormat="1" applyFont="1" applyFill="1" applyBorder="1" applyAlignment="1">
      <alignment horizontal="left" vertical="center" wrapText="1" shrinkToFit="1"/>
    </xf>
    <xf numFmtId="166" fontId="66" fillId="7" borderId="0" xfId="1" applyNumberFormat="1" applyFont="1" applyFill="1" applyBorder="1" applyAlignment="1">
      <alignment horizontal="center" vertical="center" wrapText="1" shrinkToFit="1"/>
    </xf>
    <xf numFmtId="167" fontId="66" fillId="7" borderId="0" xfId="2" applyNumberFormat="1" applyFont="1" applyFill="1" applyBorder="1" applyAlignment="1">
      <alignment horizontal="center" vertical="center" wrapText="1" shrinkToFit="1"/>
    </xf>
    <xf numFmtId="0" fontId="66" fillId="0" borderId="0" xfId="4" applyFont="1" applyFill="1" applyBorder="1" applyAlignment="1">
      <alignment vertical="center" wrapText="1" shrinkToFit="1"/>
    </xf>
    <xf numFmtId="164" fontId="67" fillId="3" borderId="7" xfId="1" applyNumberFormat="1" applyFont="1" applyFill="1" applyBorder="1" applyAlignment="1">
      <alignment horizontal="left" vertical="center" wrapText="1" shrinkToFit="1"/>
    </xf>
    <xf numFmtId="164" fontId="67" fillId="3" borderId="7" xfId="1" applyNumberFormat="1" applyFont="1" applyFill="1" applyBorder="1" applyAlignment="1">
      <alignment horizontal="center" vertical="center" wrapText="1" shrinkToFit="1"/>
    </xf>
    <xf numFmtId="167" fontId="67" fillId="3" borderId="7" xfId="2" applyNumberFormat="1" applyFont="1" applyFill="1" applyBorder="1" applyAlignment="1">
      <alignment horizontal="center" vertical="center" wrapText="1" shrinkToFit="1"/>
    </xf>
    <xf numFmtId="164" fontId="67" fillId="3" borderId="0" xfId="1" applyNumberFormat="1" applyFont="1" applyFill="1" applyBorder="1" applyAlignment="1">
      <alignment horizontal="left" vertical="center" wrapText="1" shrinkToFit="1"/>
    </xf>
    <xf numFmtId="164" fontId="67" fillId="3" borderId="0" xfId="1" applyNumberFormat="1" applyFont="1" applyFill="1" applyBorder="1" applyAlignment="1">
      <alignment horizontal="center" vertical="center" wrapText="1" shrinkToFit="1"/>
    </xf>
    <xf numFmtId="167" fontId="67" fillId="3" borderId="0" xfId="2" applyNumberFormat="1" applyFont="1" applyFill="1" applyBorder="1" applyAlignment="1">
      <alignment horizontal="center" vertical="center" wrapText="1" shrinkToFit="1"/>
    </xf>
    <xf numFmtId="164" fontId="68" fillId="0" borderId="0" xfId="4" applyNumberFormat="1" applyFont="1" applyFill="1" applyBorder="1" applyAlignment="1">
      <alignment vertical="center"/>
    </xf>
    <xf numFmtId="168" fontId="68" fillId="0" borderId="0" xfId="4" applyNumberFormat="1" applyFont="1" applyFill="1" applyBorder="1" applyAlignment="1">
      <alignment vertical="center"/>
    </xf>
    <xf numFmtId="0" fontId="66" fillId="0" borderId="0" xfId="4" applyFont="1" applyFill="1" applyAlignment="1">
      <alignment vertical="center"/>
    </xf>
    <xf numFmtId="0" fontId="69" fillId="8" borderId="7" xfId="4" applyFont="1" applyFill="1" applyBorder="1" applyAlignment="1">
      <alignment vertical="center" shrinkToFit="1"/>
    </xf>
    <xf numFmtId="0" fontId="69" fillId="0" borderId="0" xfId="4" applyFont="1" applyFill="1" applyBorder="1" applyAlignment="1">
      <alignment vertical="center" shrinkToFit="1"/>
    </xf>
    <xf numFmtId="164" fontId="44" fillId="0" borderId="0" xfId="1" applyNumberFormat="1" applyFont="1" applyFill="1" applyBorder="1" applyAlignment="1">
      <alignment vertical="center" wrapText="1" shrinkToFit="1"/>
    </xf>
    <xf numFmtId="0" fontId="70" fillId="3" borderId="2" xfId="4" applyFont="1" applyFill="1" applyBorder="1" applyAlignment="1">
      <alignment horizontal="center" vertical="center" wrapText="1" shrinkToFit="1"/>
    </xf>
    <xf numFmtId="0" fontId="67" fillId="3" borderId="2" xfId="4" applyFont="1" applyFill="1" applyBorder="1" applyAlignment="1">
      <alignment horizontal="center" vertical="center" wrapText="1" shrinkToFit="1"/>
    </xf>
    <xf numFmtId="0" fontId="66" fillId="2" borderId="0" xfId="4" applyFont="1" applyFill="1" applyBorder="1" applyAlignment="1">
      <alignment horizontal="left" vertical="center" wrapText="1" indent="2"/>
    </xf>
    <xf numFmtId="0" fontId="66" fillId="2" borderId="0" xfId="4" applyFont="1" applyFill="1" applyBorder="1" applyAlignment="1">
      <alignment vertical="center"/>
    </xf>
    <xf numFmtId="165" fontId="66" fillId="2" borderId="0" xfId="1" applyNumberFormat="1" applyFont="1" applyFill="1" applyBorder="1" applyAlignment="1">
      <alignment horizontal="right" vertical="center" wrapText="1" indent="1"/>
    </xf>
    <xf numFmtId="167" fontId="66" fillId="2" borderId="0" xfId="2" applyNumberFormat="1" applyFont="1" applyFill="1" applyBorder="1" applyAlignment="1">
      <alignment horizontal="right" vertical="center" wrapText="1" indent="1"/>
    </xf>
    <xf numFmtId="0" fontId="66" fillId="7" borderId="0" xfId="4" applyFont="1" applyFill="1" applyBorder="1" applyAlignment="1">
      <alignment vertical="center" wrapText="1"/>
    </xf>
    <xf numFmtId="165" fontId="66" fillId="7" borderId="0" xfId="1" applyNumberFormat="1" applyFont="1" applyFill="1" applyBorder="1" applyAlignment="1">
      <alignment horizontal="right" vertical="center" wrapText="1" indent="1"/>
    </xf>
    <xf numFmtId="167" fontId="66" fillId="7" borderId="0" xfId="2" applyNumberFormat="1" applyFont="1" applyFill="1" applyBorder="1" applyAlignment="1">
      <alignment horizontal="right" vertical="center" wrapText="1" indent="1"/>
    </xf>
    <xf numFmtId="167" fontId="10" fillId="3" borderId="0" xfId="2" applyNumberFormat="1" applyFont="1" applyFill="1" applyAlignment="1">
      <alignment vertical="center"/>
    </xf>
    <xf numFmtId="0" fontId="28" fillId="3" borderId="0" xfId="0" applyFont="1" applyFill="1" applyAlignment="1">
      <alignment vertical="center"/>
    </xf>
    <xf numFmtId="0" fontId="54" fillId="2" borderId="0" xfId="0" applyFont="1" applyFill="1" applyBorder="1" applyAlignment="1">
      <alignment horizontal="left" vertical="center" wrapText="1"/>
    </xf>
    <xf numFmtId="166" fontId="53" fillId="2" borderId="0" xfId="1" applyNumberFormat="1" applyFont="1" applyFill="1" applyBorder="1" applyAlignment="1">
      <alignment horizontal="right" wrapText="1" shrinkToFit="1"/>
    </xf>
    <xf numFmtId="167" fontId="53" fillId="2" borderId="0" xfId="2" applyNumberFormat="1" applyFont="1" applyFill="1" applyBorder="1" applyAlignment="1">
      <alignment horizontal="right" wrapText="1" shrinkToFit="1"/>
    </xf>
    <xf numFmtId="0" fontId="15" fillId="0" borderId="0" xfId="0" applyFont="1" applyFill="1" applyBorder="1" applyAlignment="1">
      <alignment vertical="center"/>
    </xf>
    <xf numFmtId="0" fontId="10" fillId="0" borderId="0" xfId="0" applyFont="1" applyFill="1" applyAlignment="1">
      <alignment vertical="center"/>
    </xf>
    <xf numFmtId="0" fontId="55" fillId="2" borderId="0" xfId="4" applyFont="1" applyFill="1" applyAlignment="1">
      <alignment vertical="center" wrapText="1" shrinkToFit="1"/>
    </xf>
    <xf numFmtId="165" fontId="56" fillId="2" borderId="0" xfId="1" applyNumberFormat="1" applyFont="1" applyFill="1" applyBorder="1" applyAlignment="1">
      <alignment horizontal="right" vertical="center" wrapText="1" shrinkToFit="1"/>
    </xf>
    <xf numFmtId="165" fontId="54" fillId="2" borderId="0" xfId="1" applyNumberFormat="1" applyFont="1" applyFill="1" applyBorder="1" applyAlignment="1">
      <alignment horizontal="right" vertical="center" wrapText="1" shrinkToFit="1"/>
    </xf>
    <xf numFmtId="166" fontId="56" fillId="2" borderId="0" xfId="1" applyNumberFormat="1" applyFont="1" applyFill="1" applyBorder="1" applyAlignment="1">
      <alignment horizontal="right" vertical="center" wrapText="1" shrinkToFit="1"/>
    </xf>
    <xf numFmtId="167" fontId="54" fillId="2" borderId="0" xfId="2" applyNumberFormat="1" applyFont="1" applyFill="1" applyBorder="1" applyAlignment="1">
      <alignment horizontal="right" vertical="center" wrapText="1" shrinkToFit="1"/>
    </xf>
    <xf numFmtId="0" fontId="53" fillId="3" borderId="0" xfId="0" applyFont="1" applyFill="1" applyAlignment="1">
      <alignment vertical="center" wrapText="1" shrinkToFit="1"/>
    </xf>
    <xf numFmtId="0" fontId="77" fillId="2" borderId="0" xfId="9" applyFont="1" applyFill="1" applyAlignment="1">
      <alignment horizontal="left"/>
    </xf>
    <xf numFmtId="0" fontId="57" fillId="0" borderId="0" xfId="0" applyFont="1" applyAlignment="1">
      <alignment horizontal="left" vertical="center"/>
    </xf>
    <xf numFmtId="0" fontId="77" fillId="2" borderId="0" xfId="0" applyFont="1" applyFill="1" applyAlignment="1">
      <alignment horizontal="left"/>
    </xf>
    <xf numFmtId="0" fontId="77" fillId="2" borderId="0" xfId="0" applyFont="1" applyFill="1" applyAlignment="1">
      <alignment horizontal="left" vertical="center" wrapText="1"/>
    </xf>
    <xf numFmtId="0" fontId="77" fillId="2" borderId="0" xfId="9" applyFont="1" applyFill="1" applyAlignment="1">
      <alignment horizontal="left" vertical="center"/>
    </xf>
    <xf numFmtId="0" fontId="77" fillId="0" borderId="0" xfId="9" applyFont="1" applyFill="1" applyAlignment="1">
      <alignment horizontal="left" vertical="center"/>
    </xf>
    <xf numFmtId="0" fontId="57" fillId="0" borderId="0" xfId="0" applyFont="1" applyAlignment="1">
      <alignment horizontal="left" vertical="center" wrapText="1"/>
    </xf>
    <xf numFmtId="0" fontId="10" fillId="3" borderId="0" xfId="0" applyFont="1" applyFill="1"/>
    <xf numFmtId="0" fontId="77" fillId="2" borderId="0" xfId="10" applyFont="1" applyFill="1"/>
    <xf numFmtId="0" fontId="1" fillId="0" borderId="0" xfId="0" applyFont="1" applyBorder="1" applyAlignment="1">
      <alignment horizontal="center"/>
    </xf>
    <xf numFmtId="0" fontId="77" fillId="2" borderId="0" xfId="10" applyFont="1" applyFill="1" applyBorder="1" applyAlignment="1">
      <alignment vertical="center"/>
    </xf>
    <xf numFmtId="0" fontId="77" fillId="0" borderId="0" xfId="9" applyFont="1" applyFill="1" applyAlignment="1">
      <alignment vertical="center"/>
    </xf>
    <xf numFmtId="165" fontId="67" fillId="3" borderId="7" xfId="1" applyNumberFormat="1" applyFont="1" applyFill="1" applyBorder="1" applyAlignment="1">
      <alignment horizontal="left" vertical="center" wrapText="1" shrinkToFit="1"/>
    </xf>
    <xf numFmtId="0" fontId="66" fillId="7" borderId="0" xfId="4" applyFont="1" applyFill="1" applyBorder="1" applyAlignment="1">
      <alignment horizontal="left" vertical="center" wrapText="1"/>
    </xf>
    <xf numFmtId="0" fontId="35" fillId="0" borderId="0" xfId="0" applyFont="1" applyAlignment="1">
      <alignment vertical="center"/>
    </xf>
    <xf numFmtId="0" fontId="42" fillId="0" borderId="7" xfId="4" applyFont="1" applyFill="1" applyBorder="1" applyAlignment="1">
      <alignment wrapText="1"/>
    </xf>
    <xf numFmtId="49" fontId="62" fillId="3" borderId="0" xfId="4" applyNumberFormat="1" applyFont="1" applyFill="1" applyBorder="1" applyAlignment="1">
      <alignment horizontal="center" vertical="center" wrapText="1" shrinkToFit="1"/>
    </xf>
    <xf numFmtId="0" fontId="51" fillId="3" borderId="0" xfId="4" applyFont="1" applyFill="1" applyBorder="1" applyAlignment="1">
      <alignment vertical="center"/>
    </xf>
    <xf numFmtId="0" fontId="51" fillId="3" borderId="0" xfId="4" applyFont="1" applyFill="1" applyAlignment="1">
      <alignment vertical="center"/>
    </xf>
    <xf numFmtId="0" fontId="21" fillId="0" borderId="0" xfId="4" applyFont="1" applyFill="1" applyBorder="1" applyAlignment="1">
      <alignment vertical="center" shrinkToFit="1"/>
    </xf>
    <xf numFmtId="0" fontId="50" fillId="0" borderId="0" xfId="4" applyFont="1" applyFill="1" applyBorder="1" applyAlignment="1">
      <alignment horizontal="center" vertical="center" wrapText="1" shrinkToFit="1"/>
    </xf>
    <xf numFmtId="164" fontId="81" fillId="0" borderId="0" xfId="1" applyFont="1" applyFill="1" applyBorder="1" applyAlignment="1">
      <alignment horizontal="center" vertical="center" wrapText="1" shrinkToFit="1"/>
    </xf>
    <xf numFmtId="10" fontId="81" fillId="0" borderId="0" xfId="2" applyNumberFormat="1" applyFont="1" applyFill="1" applyBorder="1" applyAlignment="1">
      <alignment horizontal="center" vertical="center" wrapText="1" shrinkToFit="1"/>
    </xf>
    <xf numFmtId="166" fontId="68" fillId="2" borderId="0" xfId="4" applyNumberFormat="1" applyFont="1" applyFill="1" applyBorder="1" applyAlignment="1">
      <alignment vertical="center"/>
    </xf>
    <xf numFmtId="43" fontId="66" fillId="2" borderId="0" xfId="4" applyNumberFormat="1" applyFont="1" applyFill="1" applyAlignment="1">
      <alignment vertical="center"/>
    </xf>
    <xf numFmtId="0" fontId="15" fillId="2" borderId="1" xfId="0" applyFont="1" applyFill="1" applyBorder="1" applyAlignment="1">
      <alignment vertical="center" wrapText="1" shrinkToFit="1"/>
    </xf>
    <xf numFmtId="167" fontId="53" fillId="2" borderId="3" xfId="2" applyNumberFormat="1" applyFont="1" applyFill="1" applyBorder="1" applyAlignment="1">
      <alignment horizontal="right" vertical="center" wrapText="1" shrinkToFit="1"/>
    </xf>
    <xf numFmtId="9" fontId="53" fillId="2" borderId="3" xfId="2" applyFont="1" applyFill="1" applyBorder="1" applyAlignment="1">
      <alignment horizontal="right" vertical="center" wrapText="1" shrinkToFit="1"/>
    </xf>
    <xf numFmtId="167" fontId="53" fillId="0" borderId="3" xfId="2" applyNumberFormat="1" applyFont="1" applyFill="1" applyBorder="1" applyAlignment="1">
      <alignment horizontal="right" vertical="center" wrapText="1" shrinkToFit="1"/>
    </xf>
    <xf numFmtId="169" fontId="82" fillId="0" borderId="3" xfId="0" applyNumberFormat="1" applyFont="1" applyFill="1" applyBorder="1" applyAlignment="1">
      <alignment horizontal="right" vertical="center" wrapText="1" shrinkToFit="1"/>
    </xf>
    <xf numFmtId="0" fontId="36" fillId="2" borderId="0" xfId="0" applyFont="1" applyFill="1" applyBorder="1" applyAlignment="1">
      <alignment horizontal="center" vertical="center" wrapText="1" shrinkToFit="1"/>
    </xf>
    <xf numFmtId="0" fontId="15" fillId="3" borderId="0" xfId="0" applyFont="1" applyFill="1" applyBorder="1" applyAlignment="1">
      <alignment horizontal="left" vertical="center" wrapText="1"/>
    </xf>
    <xf numFmtId="167" fontId="53"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3" fillId="2" borderId="6" xfId="2" applyNumberFormat="1" applyFont="1" applyFill="1" applyBorder="1" applyAlignment="1">
      <alignment horizontal="right" wrapText="1" shrinkToFit="1"/>
    </xf>
    <xf numFmtId="167" fontId="53"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10" fillId="3" borderId="7" xfId="0" applyFont="1" applyFill="1" applyBorder="1" applyAlignment="1">
      <alignment vertical="center" wrapText="1"/>
    </xf>
    <xf numFmtId="0" fontId="10" fillId="3" borderId="7" xfId="0" applyFont="1" applyFill="1" applyBorder="1" applyAlignment="1">
      <alignment vertical="center" wrapText="1" shrinkToFit="1"/>
    </xf>
    <xf numFmtId="0" fontId="82" fillId="3" borderId="7" xfId="0" applyFont="1" applyFill="1" applyBorder="1" applyAlignment="1">
      <alignment horizontal="right" vertical="center" wrapText="1" shrinkToFit="1"/>
    </xf>
    <xf numFmtId="166" fontId="82" fillId="3" borderId="7" xfId="1" applyNumberFormat="1" applyFont="1" applyFill="1" applyBorder="1" applyAlignment="1">
      <alignment horizontal="right" vertical="center" wrapText="1" shrinkToFit="1"/>
    </xf>
    <xf numFmtId="169" fontId="82" fillId="0" borderId="7" xfId="0" applyNumberFormat="1" applyFont="1" applyFill="1" applyBorder="1" applyAlignment="1">
      <alignment horizontal="right" vertical="center" wrapText="1" shrinkToFit="1"/>
    </xf>
    <xf numFmtId="0" fontId="54" fillId="3" borderId="0"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2" borderId="1" xfId="0" applyFont="1" applyFill="1" applyBorder="1" applyAlignment="1">
      <alignment horizontal="left" vertical="center" wrapText="1"/>
    </xf>
    <xf numFmtId="164" fontId="53" fillId="2" borderId="1" xfId="1" applyNumberFormat="1" applyFont="1" applyFill="1" applyBorder="1" applyAlignment="1">
      <alignment horizontal="right" wrapText="1" shrinkToFit="1"/>
    </xf>
    <xf numFmtId="166" fontId="53" fillId="2" borderId="1" xfId="1" applyNumberFormat="1" applyFont="1" applyFill="1" applyBorder="1" applyAlignment="1">
      <alignment horizontal="right" wrapText="1" shrinkToFit="1"/>
    </xf>
    <xf numFmtId="0" fontId="15" fillId="2" borderId="7" xfId="0" applyFont="1" applyFill="1" applyBorder="1" applyAlignment="1">
      <alignment vertical="center"/>
    </xf>
    <xf numFmtId="0" fontId="31" fillId="0" borderId="0" xfId="4" applyFont="1" applyFill="1" applyBorder="1" applyAlignment="1">
      <alignment horizontal="centerContinuous" vertical="center" wrapText="1" shrinkToFit="1"/>
    </xf>
    <xf numFmtId="0" fontId="62" fillId="0" borderId="0" xfId="4" applyFont="1" applyFill="1" applyBorder="1" applyAlignment="1">
      <alignment horizontal="right" vertical="center" wrapText="1" shrinkToFit="1"/>
    </xf>
    <xf numFmtId="44" fontId="35" fillId="0" borderId="0" xfId="0" applyNumberFormat="1" applyFont="1"/>
    <xf numFmtId="0" fontId="35" fillId="9" borderId="0" xfId="4" applyFont="1" applyFill="1" applyBorder="1" applyAlignment="1">
      <alignment vertical="center"/>
    </xf>
    <xf numFmtId="3" fontId="48" fillId="10" borderId="0" xfId="0" applyNumberFormat="1" applyFont="1" applyFill="1" applyBorder="1" applyAlignment="1">
      <alignment horizontal="center"/>
    </xf>
    <xf numFmtId="0" fontId="87" fillId="0" borderId="0" xfId="0" applyFont="1" applyBorder="1" applyAlignment="1">
      <alignment vertical="center" wrapText="1"/>
    </xf>
    <xf numFmtId="0" fontId="51" fillId="2" borderId="0" xfId="4" applyFont="1" applyFill="1" applyBorder="1" applyAlignment="1">
      <alignment vertical="center" wrapText="1"/>
    </xf>
    <xf numFmtId="0" fontId="51" fillId="2" borderId="0" xfId="4" applyFont="1" applyFill="1" applyBorder="1" applyAlignment="1">
      <alignment vertical="center" shrinkToFit="1"/>
    </xf>
    <xf numFmtId="0" fontId="51" fillId="2" borderId="0" xfId="4" applyFont="1" applyFill="1" applyBorder="1" applyAlignment="1">
      <alignment horizontal="left" vertical="center" shrinkToFit="1"/>
    </xf>
    <xf numFmtId="0" fontId="88" fillId="2" borderId="0" xfId="4" applyFont="1" applyFill="1" applyBorder="1" applyAlignment="1">
      <alignment horizontal="center" vertical="center" wrapText="1"/>
    </xf>
    <xf numFmtId="0" fontId="86" fillId="8" borderId="0" xfId="0" applyFont="1" applyFill="1" applyBorder="1" applyAlignment="1">
      <alignment vertical="center"/>
    </xf>
    <xf numFmtId="0" fontId="86" fillId="0" borderId="0" xfId="0" applyFont="1" applyFill="1" applyBorder="1" applyAlignment="1">
      <alignment vertical="center" wrapText="1"/>
    </xf>
    <xf numFmtId="0" fontId="51" fillId="2" borderId="0" xfId="4" applyFont="1" applyFill="1" applyAlignment="1">
      <alignment horizontal="left" vertical="center" shrinkToFit="1"/>
    </xf>
    <xf numFmtId="0" fontId="86" fillId="8" borderId="0" xfId="4" applyFont="1" applyFill="1" applyBorder="1" applyAlignment="1">
      <alignment vertical="center"/>
    </xf>
    <xf numFmtId="0" fontId="86" fillId="0" borderId="0" xfId="4" applyFont="1" applyFill="1" applyBorder="1" applyAlignment="1">
      <alignment vertical="center" wrapText="1"/>
    </xf>
    <xf numFmtId="0" fontId="89" fillId="0" borderId="0" xfId="4" applyFont="1" applyFill="1" applyBorder="1" applyAlignment="1">
      <alignment horizontal="right" wrapText="1" shrinkToFit="1"/>
    </xf>
    <xf numFmtId="9" fontId="51" fillId="0" borderId="0" xfId="2" applyFont="1" applyFill="1" applyBorder="1" applyAlignment="1">
      <alignment horizontal="right" wrapText="1" shrinkToFit="1"/>
    </xf>
    <xf numFmtId="0" fontId="88" fillId="2" borderId="0" xfId="4" applyFont="1" applyFill="1" applyAlignment="1">
      <alignment vertical="center" wrapText="1"/>
    </xf>
    <xf numFmtId="0" fontId="89" fillId="2" borderId="0" xfId="4" applyFont="1" applyFill="1" applyBorder="1" applyAlignment="1">
      <alignment horizontal="right" wrapText="1" shrinkToFit="1"/>
    </xf>
    <xf numFmtId="0" fontId="51" fillId="3" borderId="6" xfId="4" applyFont="1" applyFill="1" applyBorder="1" applyAlignment="1">
      <alignment horizontal="left" wrapText="1" shrinkToFit="1"/>
    </xf>
    <xf numFmtId="0" fontId="89" fillId="3" borderId="0" xfId="4" applyFont="1" applyFill="1" applyBorder="1" applyAlignment="1">
      <alignment horizontal="right" wrapText="1" shrinkToFit="1"/>
    </xf>
    <xf numFmtId="0" fontId="51" fillId="3" borderId="0" xfId="4" applyFont="1" applyFill="1" applyBorder="1" applyAlignment="1">
      <alignment horizontal="left" wrapText="1" shrinkToFit="1"/>
    </xf>
    <xf numFmtId="0" fontId="90" fillId="0" borderId="8" xfId="4" applyFont="1" applyFill="1" applyBorder="1" applyAlignment="1">
      <alignment wrapText="1"/>
    </xf>
    <xf numFmtId="0" fontId="89" fillId="0" borderId="7" xfId="4" applyFont="1" applyFill="1" applyBorder="1" applyAlignment="1">
      <alignment wrapText="1"/>
    </xf>
    <xf numFmtId="0" fontId="51" fillId="2" borderId="0" xfId="4" applyFont="1" applyFill="1" applyAlignment="1">
      <alignment vertical="center" wrapText="1"/>
    </xf>
    <xf numFmtId="0" fontId="51" fillId="2" borderId="0" xfId="4" applyFont="1" applyFill="1" applyAlignment="1">
      <alignment vertical="center" shrinkToFit="1"/>
    </xf>
    <xf numFmtId="0" fontId="51" fillId="2" borderId="0" xfId="0" applyFont="1" applyFill="1" applyBorder="1" applyAlignment="1">
      <alignment vertical="center"/>
    </xf>
    <xf numFmtId="0" fontId="51" fillId="2" borderId="0" xfId="0" applyFont="1" applyFill="1" applyBorder="1" applyAlignment="1">
      <alignment vertical="center" wrapText="1"/>
    </xf>
    <xf numFmtId="0" fontId="51" fillId="2" borderId="0" xfId="0" applyFont="1" applyFill="1" applyBorder="1" applyAlignment="1">
      <alignment horizontal="center" vertical="center" shrinkToFit="1"/>
    </xf>
    <xf numFmtId="0" fontId="88" fillId="2" borderId="0" xfId="0" applyFont="1" applyFill="1" applyBorder="1" applyAlignment="1">
      <alignment horizontal="center" vertical="center" wrapText="1"/>
    </xf>
    <xf numFmtId="0" fontId="88" fillId="2" borderId="0" xfId="0" quotePrefix="1" applyNumberFormat="1" applyFont="1" applyFill="1" applyBorder="1" applyAlignment="1">
      <alignment horizontal="centerContinuous" vertical="center"/>
    </xf>
    <xf numFmtId="0" fontId="51" fillId="3" borderId="2" xfId="4" applyFont="1" applyFill="1" applyBorder="1" applyAlignment="1">
      <alignment horizontal="center" vertical="center" wrapText="1" shrinkToFit="1"/>
    </xf>
    <xf numFmtId="0" fontId="51" fillId="2" borderId="0" xfId="0" applyFont="1" applyFill="1" applyBorder="1" applyAlignment="1">
      <alignment vertical="center" shrinkToFit="1"/>
    </xf>
    <xf numFmtId="0" fontId="51" fillId="0" borderId="0" xfId="4" applyFont="1" applyFill="1" applyBorder="1" applyAlignment="1">
      <alignment horizontal="left" vertical="center" wrapText="1" shrinkToFit="1"/>
    </xf>
    <xf numFmtId="169" fontId="51" fillId="2" borderId="0" xfId="2" applyNumberFormat="1" applyFont="1" applyFill="1" applyBorder="1" applyAlignment="1">
      <alignment horizontal="right" vertical="center" shrinkToFit="1"/>
    </xf>
    <xf numFmtId="167" fontId="51" fillId="2" borderId="0" xfId="2" applyNumberFormat="1" applyFont="1" applyFill="1" applyBorder="1" applyAlignment="1">
      <alignment horizontal="right" vertical="center" shrinkToFit="1"/>
    </xf>
    <xf numFmtId="0" fontId="51" fillId="2" borderId="0" xfId="0" applyFont="1" applyFill="1" applyAlignment="1">
      <alignment vertical="center" shrinkToFit="1"/>
    </xf>
    <xf numFmtId="0" fontId="51" fillId="2" borderId="0" xfId="0" applyFont="1" applyFill="1" applyAlignment="1">
      <alignment vertical="center" wrapText="1"/>
    </xf>
    <xf numFmtId="165" fontId="51" fillId="2" borderId="0" xfId="1" applyNumberFormat="1" applyFont="1" applyFill="1" applyBorder="1" applyAlignment="1">
      <alignment vertical="center"/>
    </xf>
    <xf numFmtId="165" fontId="88" fillId="2" borderId="0" xfId="1" applyNumberFormat="1" applyFont="1" applyFill="1" applyBorder="1" applyAlignment="1">
      <alignment vertical="center"/>
    </xf>
    <xf numFmtId="167" fontId="51" fillId="3" borderId="0" xfId="2" applyNumberFormat="1" applyFont="1" applyFill="1" applyBorder="1" applyAlignment="1">
      <alignment horizontal="left" wrapText="1" shrinkToFit="1"/>
    </xf>
    <xf numFmtId="167" fontId="51" fillId="3" borderId="0" xfId="2" applyNumberFormat="1" applyFont="1" applyFill="1" applyBorder="1" applyAlignment="1">
      <alignment horizontal="center" wrapText="1" shrinkToFit="1"/>
    </xf>
    <xf numFmtId="9" fontId="90" fillId="0" borderId="8" xfId="2" applyFont="1" applyFill="1" applyBorder="1" applyAlignment="1">
      <alignment horizontal="center" wrapText="1"/>
    </xf>
    <xf numFmtId="167" fontId="90" fillId="0" borderId="8" xfId="2" applyNumberFormat="1" applyFont="1" applyFill="1" applyBorder="1" applyAlignment="1">
      <alignment horizontal="center" wrapText="1"/>
    </xf>
    <xf numFmtId="0" fontId="51" fillId="2" borderId="0" xfId="0" applyFont="1" applyFill="1" applyAlignment="1">
      <alignment vertical="center"/>
    </xf>
    <xf numFmtId="0" fontId="92" fillId="2" borderId="0" xfId="0" applyFont="1" applyFill="1" applyAlignment="1">
      <alignment vertical="center"/>
    </xf>
    <xf numFmtId="0" fontId="93" fillId="2" borderId="0" xfId="0" applyFont="1" applyFill="1" applyAlignment="1">
      <alignment vertical="center" shrinkToFit="1"/>
    </xf>
    <xf numFmtId="0" fontId="94" fillId="2" borderId="0" xfId="0" applyFont="1" applyFill="1" applyAlignment="1">
      <alignment vertical="center" shrinkToFit="1"/>
    </xf>
    <xf numFmtId="0" fontId="94" fillId="2" borderId="0" xfId="0" applyFont="1" applyFill="1" applyAlignment="1">
      <alignment vertical="center" wrapText="1"/>
    </xf>
    <xf numFmtId="0" fontId="94" fillId="2" borderId="0" xfId="0" applyFont="1" applyFill="1" applyAlignment="1">
      <alignment vertical="center"/>
    </xf>
    <xf numFmtId="0" fontId="95" fillId="2" borderId="0" xfId="0" applyFont="1" applyFill="1" applyBorder="1" applyAlignment="1">
      <alignment horizontal="right" vertical="center" shrinkToFit="1"/>
    </xf>
    <xf numFmtId="0" fontId="97" fillId="0" borderId="0" xfId="0" applyFont="1" applyBorder="1" applyAlignment="1">
      <alignment vertical="center"/>
    </xf>
    <xf numFmtId="0" fontId="97" fillId="0" borderId="0" xfId="0" applyFont="1" applyBorder="1" applyAlignment="1">
      <alignment horizontal="center" vertical="center"/>
    </xf>
    <xf numFmtId="0" fontId="51" fillId="3" borderId="0" xfId="4" applyFont="1" applyFill="1" applyAlignment="1">
      <alignment vertical="center" shrinkToFit="1"/>
    </xf>
    <xf numFmtId="0" fontId="51" fillId="3" borderId="0" xfId="4" applyFont="1" applyFill="1" applyAlignment="1">
      <alignment vertical="center" wrapText="1"/>
    </xf>
    <xf numFmtId="10" fontId="97" fillId="0" borderId="0" xfId="0" applyNumberFormat="1" applyFont="1" applyBorder="1" applyAlignment="1">
      <alignment horizontal="center" vertical="center"/>
    </xf>
    <xf numFmtId="165" fontId="51" fillId="0" borderId="0" xfId="1" applyNumberFormat="1" applyFont="1" applyFill="1" applyAlignment="1">
      <alignment horizontal="left" vertical="center" shrinkToFit="1"/>
    </xf>
    <xf numFmtId="0" fontId="51" fillId="0" borderId="0" xfId="4" applyFont="1" applyFill="1" applyAlignment="1">
      <alignment horizontal="left" vertical="center" shrinkToFit="1"/>
    </xf>
    <xf numFmtId="165" fontId="51" fillId="0" borderId="0" xfId="1" applyNumberFormat="1" applyFont="1" applyFill="1" applyAlignment="1">
      <alignment vertical="center" shrinkToFit="1"/>
    </xf>
    <xf numFmtId="165" fontId="51" fillId="2" borderId="0" xfId="1" applyNumberFormat="1" applyFont="1" applyFill="1" applyAlignment="1">
      <alignment vertical="center" shrinkToFit="1"/>
    </xf>
    <xf numFmtId="0" fontId="62" fillId="3" borderId="2" xfId="4" applyFont="1" applyFill="1" applyBorder="1" applyAlignment="1">
      <alignment horizontal="center" vertical="center" wrapText="1" shrinkToFit="1"/>
    </xf>
    <xf numFmtId="165" fontId="51" fillId="0" borderId="0" xfId="1" applyNumberFormat="1" applyFont="1" applyFill="1" applyBorder="1" applyAlignment="1">
      <alignment horizontal="right" wrapText="1" shrinkToFit="1"/>
    </xf>
    <xf numFmtId="165" fontId="51" fillId="3" borderId="6" xfId="1" applyNumberFormat="1" applyFont="1" applyFill="1" applyBorder="1" applyAlignment="1">
      <alignment horizontal="right" wrapText="1" shrinkToFit="1"/>
    </xf>
    <xf numFmtId="165" fontId="51" fillId="3" borderId="0" xfId="1" applyNumberFormat="1" applyFont="1" applyFill="1" applyBorder="1" applyAlignment="1">
      <alignment horizontal="right" wrapText="1" shrinkToFit="1"/>
    </xf>
    <xf numFmtId="0" fontId="101" fillId="8" borderId="7" xfId="4" applyFont="1" applyFill="1" applyBorder="1" applyAlignment="1">
      <alignment vertical="center" shrinkToFit="1"/>
    </xf>
    <xf numFmtId="0" fontId="102" fillId="2" borderId="0" xfId="4" applyFont="1" applyFill="1" applyBorder="1" applyAlignment="1">
      <alignment vertical="center" wrapText="1"/>
    </xf>
    <xf numFmtId="0" fontId="102" fillId="2" borderId="0" xfId="4" applyFont="1" applyFill="1" applyBorder="1" applyAlignment="1">
      <alignment vertical="center" shrinkToFit="1"/>
    </xf>
    <xf numFmtId="170" fontId="87" fillId="2" borderId="10" xfId="4" applyNumberFormat="1" applyFont="1" applyFill="1" applyBorder="1" applyAlignment="1">
      <alignment vertical="center" wrapText="1" shrinkToFit="1"/>
    </xf>
    <xf numFmtId="0" fontId="87" fillId="2" borderId="0" xfId="4" applyFont="1" applyFill="1" applyBorder="1" applyAlignment="1">
      <alignment horizontal="center" vertical="center"/>
    </xf>
    <xf numFmtId="164" fontId="51" fillId="3" borderId="0" xfId="1" applyNumberFormat="1" applyFont="1" applyFill="1" applyBorder="1" applyAlignment="1">
      <alignment horizontal="left" vertical="center" wrapText="1" shrinkToFit="1"/>
    </xf>
    <xf numFmtId="0" fontId="100" fillId="3" borderId="0" xfId="4" applyFont="1" applyFill="1" applyBorder="1" applyAlignment="1">
      <alignment horizontal="center" vertical="center" wrapText="1" shrinkToFit="1"/>
    </xf>
    <xf numFmtId="0" fontId="102" fillId="2" borderId="0" xfId="4" applyFont="1" applyFill="1" applyBorder="1" applyAlignment="1">
      <alignment vertical="center"/>
    </xf>
    <xf numFmtId="0" fontId="100" fillId="3" borderId="11" xfId="4" applyFont="1" applyFill="1" applyBorder="1" applyAlignment="1">
      <alignment horizontal="center" vertical="center" wrapText="1" shrinkToFit="1"/>
    </xf>
    <xf numFmtId="164" fontId="51" fillId="0" borderId="0" xfId="1" applyNumberFormat="1" applyFont="1" applyFill="1" applyBorder="1" applyAlignment="1">
      <alignment horizontal="left" vertical="center" wrapText="1" indent="2" shrinkToFit="1"/>
    </xf>
    <xf numFmtId="166" fontId="51" fillId="0" borderId="0" xfId="1" applyNumberFormat="1" applyFont="1" applyFill="1" applyBorder="1" applyAlignment="1">
      <alignment horizontal="center" vertical="center" wrapText="1" shrinkToFit="1"/>
    </xf>
    <xf numFmtId="166" fontId="88" fillId="0" borderId="0" xfId="1" applyNumberFormat="1" applyFont="1" applyFill="1" applyBorder="1" applyAlignment="1">
      <alignment horizontal="center" vertical="center" wrapText="1" shrinkToFit="1"/>
    </xf>
    <xf numFmtId="167" fontId="51" fillId="0" borderId="0" xfId="2" applyNumberFormat="1" applyFont="1" applyFill="1" applyBorder="1" applyAlignment="1">
      <alignment horizontal="center" vertical="center" wrapText="1" shrinkToFit="1"/>
    </xf>
    <xf numFmtId="0" fontId="51" fillId="0" borderId="0" xfId="4" applyFont="1" applyFill="1" applyBorder="1" applyAlignment="1">
      <alignment vertical="center" wrapText="1" shrinkToFit="1"/>
    </xf>
    <xf numFmtId="164" fontId="88" fillId="3" borderId="7" xfId="1" applyNumberFormat="1" applyFont="1" applyFill="1" applyBorder="1" applyAlignment="1">
      <alignment horizontal="left" vertical="center" wrapText="1" shrinkToFit="1"/>
    </xf>
    <xf numFmtId="166" fontId="88" fillId="3" borderId="7" xfId="1" applyNumberFormat="1" applyFont="1" applyFill="1" applyBorder="1" applyAlignment="1">
      <alignment horizontal="center" vertical="center" wrapText="1" shrinkToFit="1"/>
    </xf>
    <xf numFmtId="167" fontId="88" fillId="3" borderId="7" xfId="2" applyNumberFormat="1" applyFont="1" applyFill="1" applyBorder="1" applyAlignment="1">
      <alignment horizontal="center" vertical="center" wrapText="1" shrinkToFit="1"/>
    </xf>
    <xf numFmtId="170" fontId="87" fillId="2" borderId="9" xfId="4" applyNumberFormat="1" applyFont="1" applyFill="1" applyBorder="1" applyAlignment="1">
      <alignment vertical="center" wrapText="1" shrinkToFit="1"/>
    </xf>
    <xf numFmtId="170" fontId="87" fillId="2" borderId="0" xfId="4" applyNumberFormat="1" applyFont="1" applyFill="1" applyBorder="1" applyAlignment="1">
      <alignment horizontal="center" vertical="center" wrapText="1" shrinkToFit="1"/>
    </xf>
    <xf numFmtId="0" fontId="100" fillId="0" borderId="0" xfId="4" applyFont="1" applyFill="1" applyBorder="1" applyAlignment="1">
      <alignment horizontal="center" vertical="center" wrapText="1" shrinkToFit="1"/>
    </xf>
    <xf numFmtId="0" fontId="51" fillId="0" borderId="0" xfId="4" applyFont="1" applyFill="1" applyBorder="1" applyAlignment="1">
      <alignment vertical="center"/>
    </xf>
    <xf numFmtId="165" fontId="51" fillId="2" borderId="0" xfId="1" applyNumberFormat="1" applyFont="1" applyFill="1" applyBorder="1" applyAlignment="1">
      <alignment horizontal="right" vertical="center" wrapText="1" indent="1"/>
    </xf>
    <xf numFmtId="165" fontId="88" fillId="3" borderId="7" xfId="1" applyNumberFormat="1" applyFont="1" applyFill="1" applyBorder="1" applyAlignment="1">
      <alignment horizontal="right" vertical="center" wrapText="1" indent="1" shrinkToFit="1"/>
    </xf>
    <xf numFmtId="0" fontId="51" fillId="2" borderId="0" xfId="4" applyFont="1" applyFill="1" applyBorder="1" applyAlignment="1">
      <alignment horizontal="left" vertical="center" wrapText="1" indent="2"/>
    </xf>
    <xf numFmtId="0" fontId="105" fillId="0" borderId="0" xfId="0" applyFont="1"/>
    <xf numFmtId="164" fontId="78" fillId="0" borderId="0" xfId="1" applyNumberFormat="1" applyFont="1" applyFill="1" applyBorder="1" applyAlignment="1">
      <alignment vertical="center" wrapText="1" shrinkToFit="1"/>
    </xf>
    <xf numFmtId="0" fontId="43" fillId="2" borderId="0" xfId="4" applyFont="1" applyFill="1" applyBorder="1" applyAlignment="1">
      <alignment vertical="center" wrapText="1"/>
    </xf>
    <xf numFmtId="0" fontId="51" fillId="3" borderId="2" xfId="4" applyFont="1" applyFill="1" applyBorder="1" applyAlignment="1">
      <alignment horizontal="center" wrapText="1" shrinkToFit="1"/>
    </xf>
    <xf numFmtId="0" fontId="100" fillId="2" borderId="0" xfId="0" applyFont="1" applyFill="1" applyBorder="1" applyAlignment="1">
      <alignment horizontal="center" vertical="center" wrapText="1" shrinkToFit="1"/>
    </xf>
    <xf numFmtId="4" fontId="97" fillId="0" borderId="0" xfId="0" applyNumberFormat="1" applyFont="1" applyBorder="1" applyAlignment="1">
      <alignment horizontal="center" vertical="center"/>
    </xf>
    <xf numFmtId="165" fontId="53" fillId="3" borderId="0" xfId="1" applyNumberFormat="1" applyFont="1" applyFill="1" applyBorder="1" applyAlignment="1">
      <alignment horizontal="right" wrapText="1" shrinkToFit="1"/>
    </xf>
    <xf numFmtId="165" fontId="53" fillId="2" borderId="0" xfId="1" applyNumberFormat="1" applyFont="1" applyFill="1" applyBorder="1" applyAlignment="1">
      <alignment horizontal="right" wrapText="1" shrinkToFit="1"/>
    </xf>
    <xf numFmtId="165" fontId="53" fillId="3" borderId="6" xfId="1" applyNumberFormat="1" applyFont="1" applyFill="1" applyBorder="1" applyAlignment="1">
      <alignment horizontal="right" wrapText="1" shrinkToFit="1"/>
    </xf>
    <xf numFmtId="167" fontId="89" fillId="0" borderId="7" xfId="2" applyNumberFormat="1" applyFont="1" applyFill="1" applyBorder="1" applyAlignment="1">
      <alignment horizontal="center" wrapText="1"/>
    </xf>
    <xf numFmtId="0" fontId="87" fillId="3" borderId="2" xfId="4" applyFont="1" applyFill="1" applyBorder="1" applyAlignment="1">
      <alignment horizontal="center" wrapText="1" shrinkToFit="1"/>
    </xf>
    <xf numFmtId="167" fontId="51" fillId="2" borderId="0" xfId="2" applyNumberFormat="1" applyFont="1" applyFill="1" applyBorder="1" applyAlignment="1">
      <alignment horizontal="center" vertical="center" wrapText="1"/>
    </xf>
    <xf numFmtId="0" fontId="87" fillId="3" borderId="2" xfId="4" applyFont="1" applyFill="1" applyBorder="1" applyAlignment="1">
      <alignment horizontal="right" wrapText="1" shrinkToFit="1"/>
    </xf>
    <xf numFmtId="165" fontId="53" fillId="2" borderId="3" xfId="1" applyNumberFormat="1" applyFont="1" applyFill="1" applyBorder="1" applyAlignment="1">
      <alignment horizontal="right" vertical="center" wrapText="1" shrinkToFit="1"/>
    </xf>
    <xf numFmtId="165" fontId="53" fillId="3" borderId="7" xfId="1" applyNumberFormat="1" applyFont="1" applyFill="1" applyBorder="1" applyAlignment="1">
      <alignment horizontal="right" vertical="center" wrapText="1" shrinkToFit="1"/>
    </xf>
    <xf numFmtId="0" fontId="100" fillId="3" borderId="2" xfId="4" applyFont="1" applyFill="1" applyBorder="1" applyAlignment="1">
      <alignment horizontal="center" vertical="center" wrapText="1" shrinkToFit="1"/>
    </xf>
    <xf numFmtId="172" fontId="42" fillId="7" borderId="4" xfId="2" applyNumberFormat="1" applyFont="1" applyFill="1" applyBorder="1" applyAlignment="1">
      <alignment horizontal="center" vertical="center" wrapText="1"/>
    </xf>
    <xf numFmtId="172" fontId="35" fillId="0" borderId="0" xfId="0" applyNumberFormat="1" applyFont="1" applyFill="1"/>
    <xf numFmtId="172" fontId="35" fillId="0" borderId="0" xfId="0" applyNumberFormat="1" applyFont="1"/>
    <xf numFmtId="172" fontId="39" fillId="0" borderId="0" xfId="2" applyNumberFormat="1" applyFont="1" applyBorder="1" applyAlignment="1">
      <alignment horizontal="center"/>
    </xf>
    <xf numFmtId="172" fontId="42" fillId="0" borderId="0" xfId="2" applyNumberFormat="1" applyFont="1" applyFill="1" applyBorder="1" applyAlignment="1">
      <alignment horizontal="center" vertical="center" wrapText="1"/>
    </xf>
    <xf numFmtId="172" fontId="39" fillId="0" borderId="0" xfId="2" applyNumberFormat="1" applyFont="1" applyFill="1" applyBorder="1" applyAlignment="1">
      <alignment horizontal="center"/>
    </xf>
    <xf numFmtId="172" fontId="39" fillId="0" borderId="7" xfId="2" applyNumberFormat="1" applyFont="1" applyBorder="1" applyAlignment="1">
      <alignment horizontal="center"/>
    </xf>
    <xf numFmtId="172" fontId="35" fillId="0" borderId="7" xfId="0" applyNumberFormat="1" applyFont="1" applyBorder="1"/>
    <xf numFmtId="172" fontId="47" fillId="2" borderId="0" xfId="4" applyNumberFormat="1" applyFont="1" applyFill="1" applyBorder="1" applyAlignment="1">
      <alignment horizontal="right" vertical="center" wrapText="1" shrinkToFit="1"/>
    </xf>
    <xf numFmtId="172" fontId="48" fillId="0" borderId="0" xfId="0" applyNumberFormat="1" applyFont="1" applyFill="1" applyBorder="1" applyAlignment="1">
      <alignment horizontal="center"/>
    </xf>
    <xf numFmtId="172" fontId="35" fillId="0" borderId="0" xfId="2" applyNumberFormat="1" applyFont="1" applyFill="1" applyBorder="1" applyAlignment="1">
      <alignment horizontal="right" vertical="center" wrapText="1" shrinkToFit="1"/>
    </xf>
    <xf numFmtId="172" fontId="35" fillId="0" borderId="7" xfId="2" applyNumberFormat="1" applyFont="1" applyFill="1" applyBorder="1" applyAlignment="1">
      <alignment horizontal="center" vertical="center" wrapText="1" shrinkToFit="1"/>
    </xf>
    <xf numFmtId="172" fontId="35" fillId="0" borderId="7" xfId="2" applyNumberFormat="1" applyFont="1" applyFill="1" applyBorder="1" applyAlignment="1">
      <alignment horizontal="right" vertical="center" wrapText="1" shrinkToFit="1"/>
    </xf>
    <xf numFmtId="172" fontId="48" fillId="10" borderId="0" xfId="0" applyNumberFormat="1" applyFont="1" applyFill="1" applyBorder="1" applyAlignment="1">
      <alignment horizontal="center"/>
    </xf>
    <xf numFmtId="0" fontId="42" fillId="9" borderId="3" xfId="0" applyFont="1" applyFill="1" applyBorder="1" applyAlignment="1">
      <alignment horizontal="left" vertical="center" wrapText="1"/>
    </xf>
    <xf numFmtId="172" fontId="42" fillId="9" borderId="3" xfId="11" applyNumberFormat="1" applyFont="1" applyFill="1" applyBorder="1" applyAlignment="1">
      <alignment horizontal="center" vertical="center" wrapText="1"/>
    </xf>
    <xf numFmtId="172" fontId="42" fillId="11" borderId="3" xfId="11" applyNumberFormat="1" applyFont="1" applyFill="1" applyBorder="1" applyAlignment="1">
      <alignment horizontal="center" vertical="center" wrapText="1"/>
    </xf>
    <xf numFmtId="172" fontId="39" fillId="0" borderId="0" xfId="11" applyNumberFormat="1" applyFont="1" applyBorder="1" applyAlignment="1">
      <alignment horizontal="center"/>
    </xf>
    <xf numFmtId="172" fontId="35" fillId="0" borderId="0" xfId="0" applyNumberFormat="1" applyFont="1" applyBorder="1"/>
    <xf numFmtId="0" fontId="39" fillId="0" borderId="13" xfId="0" applyFont="1" applyBorder="1"/>
    <xf numFmtId="0" fontId="1" fillId="0" borderId="13" xfId="0" applyFont="1" applyBorder="1"/>
    <xf numFmtId="0" fontId="41" fillId="2" borderId="13" xfId="0" applyFont="1" applyFill="1" applyBorder="1" applyAlignment="1">
      <alignment horizontal="center" vertical="center" wrapText="1" shrinkToFit="1"/>
    </xf>
    <xf numFmtId="172" fontId="42" fillId="9" borderId="3" xfId="2" applyNumberFormat="1" applyFont="1" applyFill="1" applyBorder="1" applyAlignment="1">
      <alignment horizontal="center" vertical="center" wrapText="1"/>
    </xf>
    <xf numFmtId="0" fontId="39" fillId="0" borderId="13" xfId="0" applyFont="1" applyBorder="1" applyAlignment="1">
      <alignment horizontal="center" vertical="center"/>
    </xf>
    <xf numFmtId="172" fontId="39" fillId="0" borderId="13" xfId="2" applyNumberFormat="1" applyFont="1" applyBorder="1" applyAlignment="1">
      <alignment horizontal="center"/>
    </xf>
    <xf numFmtId="0" fontId="51" fillId="3" borderId="0" xfId="4" applyNumberFormat="1" applyFont="1" applyFill="1" applyBorder="1" applyAlignment="1">
      <alignment horizontal="left" wrapText="1" shrinkToFit="1"/>
    </xf>
    <xf numFmtId="165" fontId="90" fillId="0" borderId="0" xfId="1" applyNumberFormat="1" applyFont="1" applyFill="1" applyBorder="1" applyAlignment="1">
      <alignment horizontal="right" wrapText="1"/>
    </xf>
    <xf numFmtId="9" fontId="89" fillId="0" borderId="0" xfId="2" applyFont="1" applyFill="1" applyBorder="1" applyAlignment="1">
      <alignment horizontal="right" wrapText="1"/>
    </xf>
    <xf numFmtId="165" fontId="51" fillId="0" borderId="6" xfId="1" applyNumberFormat="1" applyFont="1" applyFill="1" applyBorder="1" applyAlignment="1">
      <alignment horizontal="right" wrapText="1" shrinkToFit="1"/>
    </xf>
    <xf numFmtId="0" fontId="51" fillId="0" borderId="0" xfId="4" applyFont="1" applyFill="1" applyAlignment="1">
      <alignment vertical="center"/>
    </xf>
    <xf numFmtId="0" fontId="51" fillId="0" borderId="0" xfId="4" applyFont="1" applyFill="1" applyAlignment="1">
      <alignment vertical="center" wrapText="1"/>
    </xf>
    <xf numFmtId="0" fontId="51" fillId="0" borderId="0" xfId="4" applyFont="1" applyFill="1" applyAlignment="1">
      <alignment vertical="center" shrinkToFit="1"/>
    </xf>
    <xf numFmtId="0" fontId="90" fillId="0" borderId="0" xfId="4" applyNumberFormat="1" applyFont="1" applyFill="1" applyBorder="1" applyAlignment="1">
      <alignment wrapText="1"/>
    </xf>
    <xf numFmtId="0" fontId="51" fillId="0" borderId="0" xfId="4" applyFont="1" applyFill="1" applyBorder="1" applyAlignment="1">
      <alignment horizontal="left" wrapText="1" shrinkToFit="1"/>
    </xf>
    <xf numFmtId="9" fontId="51" fillId="0" borderId="0" xfId="11" applyFont="1" applyFill="1" applyBorder="1" applyAlignment="1">
      <alignment horizontal="right" wrapText="1" shrinkToFit="1"/>
    </xf>
    <xf numFmtId="9" fontId="51" fillId="3" borderId="6" xfId="11" applyFont="1" applyFill="1" applyBorder="1" applyAlignment="1">
      <alignment horizontal="right" wrapText="1" shrinkToFit="1"/>
    </xf>
    <xf numFmtId="9" fontId="51" fillId="3" borderId="0" xfId="11" applyFont="1" applyFill="1" applyBorder="1" applyAlignment="1">
      <alignment horizontal="right" wrapText="1" shrinkToFit="1"/>
    </xf>
    <xf numFmtId="9" fontId="51" fillId="0" borderId="6" xfId="11" applyFont="1" applyFill="1" applyBorder="1" applyAlignment="1">
      <alignment horizontal="right" wrapText="1" shrinkToFit="1"/>
    </xf>
    <xf numFmtId="0" fontId="88"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3" fillId="3" borderId="0" xfId="1" applyNumberFormat="1" applyFont="1" applyFill="1" applyBorder="1" applyAlignment="1">
      <alignment horizontal="right" wrapText="1" shrinkToFit="1"/>
    </xf>
    <xf numFmtId="0" fontId="9" fillId="9" borderId="0" xfId="0" applyFont="1" applyFill="1" applyBorder="1" applyAlignment="1">
      <alignment vertical="center" wrapText="1" shrinkToFit="1"/>
    </xf>
    <xf numFmtId="166" fontId="53" fillId="9" borderId="0" xfId="1" applyNumberFormat="1" applyFont="1" applyFill="1" applyBorder="1" applyAlignment="1">
      <alignment horizontal="right" wrapText="1" shrinkToFit="1"/>
    </xf>
    <xf numFmtId="167" fontId="53" fillId="9" borderId="0" xfId="2"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3" fillId="3" borderId="0" xfId="1" applyNumberFormat="1" applyFont="1" applyFill="1" applyBorder="1" applyAlignment="1">
      <alignment horizontal="right" wrapText="1" shrinkToFit="1"/>
    </xf>
    <xf numFmtId="166" fontId="53" fillId="3" borderId="1" xfId="1" applyNumberFormat="1" applyFont="1" applyFill="1" applyBorder="1" applyAlignment="1">
      <alignment horizontal="right" wrapText="1" shrinkToFit="1"/>
    </xf>
    <xf numFmtId="167" fontId="53" fillId="3" borderId="1" xfId="2" applyNumberFormat="1" applyFont="1" applyFill="1" applyBorder="1" applyAlignment="1">
      <alignment horizontal="right" wrapText="1" shrinkToFit="1"/>
    </xf>
    <xf numFmtId="0" fontId="15" fillId="9" borderId="0" xfId="0" applyFont="1" applyFill="1" applyBorder="1" applyAlignment="1">
      <alignment vertical="center" wrapText="1" shrinkToFit="1"/>
    </xf>
    <xf numFmtId="165" fontId="53" fillId="9" borderId="14" xfId="1" applyNumberFormat="1" applyFont="1" applyFill="1" applyBorder="1" applyAlignment="1">
      <alignment horizontal="right" wrapText="1" shrinkToFit="1"/>
    </xf>
    <xf numFmtId="166" fontId="53" fillId="9" borderId="14" xfId="1" applyNumberFormat="1" applyFont="1" applyFill="1" applyBorder="1" applyAlignment="1">
      <alignment horizontal="right" wrapText="1" shrinkToFit="1"/>
    </xf>
    <xf numFmtId="9" fontId="53" fillId="3" borderId="0" xfId="2" applyFont="1" applyFill="1" applyBorder="1" applyAlignment="1">
      <alignment horizontal="right" wrapText="1" shrinkToFit="1"/>
    </xf>
    <xf numFmtId="0" fontId="9" fillId="9" borderId="6" xfId="0" applyFont="1" applyFill="1" applyBorder="1" applyAlignment="1">
      <alignment vertical="center" wrapText="1" shrinkToFit="1"/>
    </xf>
    <xf numFmtId="165" fontId="54" fillId="9" borderId="6" xfId="1" applyNumberFormat="1" applyFont="1" applyFill="1" applyBorder="1" applyAlignment="1">
      <alignment horizontal="right" vertical="center" wrapText="1" shrinkToFit="1"/>
    </xf>
    <xf numFmtId="167" fontId="53" fillId="9" borderId="6" xfId="2" applyNumberFormat="1" applyFont="1" applyFill="1" applyBorder="1" applyAlignment="1">
      <alignment horizontal="right" wrapText="1" shrinkToFit="1"/>
    </xf>
    <xf numFmtId="165" fontId="54" fillId="3" borderId="0" xfId="1" applyNumberFormat="1" applyFont="1" applyFill="1" applyBorder="1" applyAlignment="1">
      <alignment horizontal="right" vertical="center" wrapText="1"/>
    </xf>
    <xf numFmtId="165" fontId="53" fillId="9" borderId="0" xfId="1" applyNumberFormat="1" applyFont="1" applyFill="1" applyBorder="1" applyAlignment="1">
      <alignment horizontal="right" wrapText="1" shrinkToFit="1"/>
    </xf>
    <xf numFmtId="165" fontId="53" fillId="3" borderId="1" xfId="1" applyNumberFormat="1" applyFont="1" applyFill="1" applyBorder="1" applyAlignment="1">
      <alignment horizontal="right" wrapText="1" shrinkToFit="1"/>
    </xf>
    <xf numFmtId="167" fontId="53" fillId="2" borderId="1" xfId="2" applyNumberFormat="1" applyFont="1" applyFill="1" applyBorder="1" applyAlignment="1">
      <alignment horizontal="right" wrapText="1" shrinkToFit="1"/>
    </xf>
    <xf numFmtId="0" fontId="9" fillId="9" borderId="6" xfId="0" applyFont="1" applyFill="1" applyBorder="1" applyAlignment="1">
      <alignment horizontal="left" vertical="center" wrapText="1"/>
    </xf>
    <xf numFmtId="0" fontId="15" fillId="3" borderId="14" xfId="0" applyFont="1" applyFill="1" applyBorder="1" applyAlignment="1">
      <alignment horizontal="left" vertical="center" wrapText="1" indent="1"/>
    </xf>
    <xf numFmtId="165" fontId="53" fillId="3" borderId="14" xfId="1" applyNumberFormat="1" applyFont="1" applyFill="1" applyBorder="1" applyAlignment="1">
      <alignment horizontal="right" wrapText="1" shrinkToFit="1"/>
    </xf>
    <xf numFmtId="166" fontId="53" fillId="3" borderId="14" xfId="1" applyNumberFormat="1" applyFont="1" applyFill="1" applyBorder="1" applyAlignment="1">
      <alignment horizontal="right" wrapText="1" shrinkToFit="1"/>
    </xf>
    <xf numFmtId="167" fontId="53" fillId="3" borderId="14" xfId="2" applyNumberFormat="1" applyFont="1" applyFill="1" applyBorder="1" applyAlignment="1">
      <alignment horizontal="right" wrapText="1" shrinkToFit="1"/>
    </xf>
    <xf numFmtId="0" fontId="15" fillId="9" borderId="1" xfId="0" applyFont="1" applyFill="1" applyBorder="1" applyAlignment="1">
      <alignment horizontal="left" vertical="center" wrapText="1" indent="1"/>
    </xf>
    <xf numFmtId="165" fontId="53" fillId="9" borderId="1" xfId="1" applyNumberFormat="1" applyFont="1" applyFill="1" applyBorder="1" applyAlignment="1">
      <alignment horizontal="right" wrapText="1" shrinkToFit="1"/>
    </xf>
    <xf numFmtId="167" fontId="53" fillId="9" borderId="1"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5" fillId="3" borderId="6" xfId="0" applyFont="1" applyFill="1" applyBorder="1" applyAlignment="1">
      <alignment vertical="center" wrapText="1"/>
    </xf>
    <xf numFmtId="165" fontId="53" fillId="3" borderId="6" xfId="1" applyNumberFormat="1" applyFont="1" applyFill="1" applyBorder="1" applyAlignment="1">
      <alignment horizontal="right" vertical="center" wrapText="1" shrinkToFit="1"/>
    </xf>
    <xf numFmtId="167" fontId="53" fillId="3" borderId="6" xfId="2" applyNumberFormat="1" applyFont="1" applyFill="1" applyBorder="1" applyAlignment="1">
      <alignment horizontal="right" vertical="center" wrapText="1" shrinkToFit="1"/>
    </xf>
    <xf numFmtId="166" fontId="53" fillId="3" borderId="6" xfId="1" applyNumberFormat="1" applyFont="1" applyFill="1" applyBorder="1" applyAlignment="1">
      <alignment horizontal="right" vertical="center" wrapText="1" shrinkToFit="1"/>
    </xf>
    <xf numFmtId="0" fontId="15" fillId="3" borderId="12" xfId="0" applyFont="1" applyFill="1" applyBorder="1" applyAlignment="1">
      <alignment vertical="center" wrapText="1"/>
    </xf>
    <xf numFmtId="0" fontId="15" fillId="3" borderId="7" xfId="0" applyFont="1" applyFill="1" applyBorder="1" applyAlignment="1">
      <alignment vertical="center" wrapText="1" shrinkToFit="1"/>
    </xf>
    <xf numFmtId="165" fontId="54" fillId="3" borderId="12" xfId="0" applyNumberFormat="1" applyFont="1" applyFill="1" applyBorder="1" applyAlignment="1">
      <alignment horizontal="right" vertical="center" wrapText="1"/>
    </xf>
    <xf numFmtId="167" fontId="53" fillId="3" borderId="12" xfId="2" applyNumberFormat="1" applyFont="1" applyFill="1" applyBorder="1" applyAlignment="1">
      <alignment horizontal="right" vertical="center" wrapText="1" shrinkToFit="1"/>
    </xf>
    <xf numFmtId="166" fontId="53" fillId="3" borderId="12" xfId="1" applyNumberFormat="1" applyFont="1" applyFill="1" applyBorder="1" applyAlignment="1">
      <alignment horizontal="right" vertical="center" wrapText="1" shrinkToFit="1"/>
    </xf>
    <xf numFmtId="0" fontId="10" fillId="9" borderId="0" xfId="0" applyFont="1" applyFill="1" applyBorder="1" applyAlignment="1">
      <alignment wrapText="1"/>
    </xf>
    <xf numFmtId="165" fontId="53" fillId="9" borderId="0" xfId="1" applyNumberFormat="1" applyFont="1" applyFill="1" applyBorder="1" applyAlignment="1">
      <alignment horizontal="right" vertical="center" wrapText="1" shrinkToFit="1"/>
    </xf>
    <xf numFmtId="9" fontId="53" fillId="9" borderId="0" xfId="2" applyFont="1" applyFill="1" applyAlignment="1">
      <alignment horizontal="right" vertical="center" wrapText="1" shrinkToFit="1"/>
    </xf>
    <xf numFmtId="167" fontId="53" fillId="9" borderId="0" xfId="2" applyNumberFormat="1" applyFont="1" applyFill="1" applyBorder="1" applyAlignment="1">
      <alignment horizontal="right" vertical="center" wrapText="1" shrinkToFit="1"/>
    </xf>
    <xf numFmtId="169" fontId="82" fillId="9" borderId="0" xfId="0" applyNumberFormat="1" applyFont="1" applyFill="1" applyAlignment="1">
      <alignment horizontal="right" vertical="center" wrapText="1" shrinkToFit="1"/>
    </xf>
    <xf numFmtId="0" fontId="9" fillId="9" borderId="1" xfId="0" applyFont="1" applyFill="1" applyBorder="1" applyAlignment="1">
      <alignment wrapText="1"/>
    </xf>
    <xf numFmtId="165" fontId="53" fillId="9" borderId="1" xfId="1" applyNumberFormat="1" applyFont="1" applyFill="1" applyBorder="1" applyAlignment="1">
      <alignment horizontal="right" vertical="center" wrapText="1" shrinkToFit="1"/>
    </xf>
    <xf numFmtId="167" fontId="53" fillId="9" borderId="1" xfId="2" applyNumberFormat="1" applyFont="1" applyFill="1" applyBorder="1" applyAlignment="1">
      <alignment horizontal="right" vertical="center" wrapText="1" shrinkToFit="1"/>
    </xf>
    <xf numFmtId="167" fontId="53" fillId="2" borderId="7" xfId="2" applyNumberFormat="1" applyFont="1" applyFill="1" applyBorder="1" applyAlignment="1">
      <alignment horizontal="right" vertical="center" wrapText="1" shrinkToFit="1"/>
    </xf>
    <xf numFmtId="0" fontId="56" fillId="9" borderId="0" xfId="0" applyFont="1" applyFill="1" applyBorder="1" applyAlignment="1">
      <alignment vertical="center" wrapText="1" shrinkToFit="1"/>
    </xf>
    <xf numFmtId="0" fontId="54" fillId="9" borderId="0" xfId="0" applyFont="1" applyFill="1" applyBorder="1" applyAlignment="1">
      <alignment horizontal="left" vertical="center" wrapText="1"/>
    </xf>
    <xf numFmtId="0" fontId="56" fillId="9" borderId="6" xfId="0" applyFont="1" applyFill="1" applyBorder="1" applyAlignment="1">
      <alignment horizontal="left" vertical="center" wrapText="1"/>
    </xf>
    <xf numFmtId="165" fontId="53" fillId="9" borderId="6" xfId="1" applyNumberFormat="1" applyFont="1" applyFill="1" applyBorder="1" applyAlignment="1">
      <alignment horizontal="right" wrapText="1" shrinkToFit="1"/>
    </xf>
    <xf numFmtId="0" fontId="84" fillId="9" borderId="6" xfId="0" applyFont="1" applyFill="1" applyBorder="1" applyAlignment="1">
      <alignment horizontal="left" vertical="center" wrapText="1"/>
    </xf>
    <xf numFmtId="0" fontId="85" fillId="9" borderId="12" xfId="0" applyFont="1" applyFill="1" applyBorder="1" applyAlignment="1">
      <alignment horizontal="left" vertical="center" wrapText="1"/>
    </xf>
    <xf numFmtId="165" fontId="53" fillId="9" borderId="12" xfId="1" applyNumberFormat="1" applyFont="1" applyFill="1" applyBorder="1" applyAlignment="1">
      <alignment horizontal="right" wrapText="1" shrinkToFit="1"/>
    </xf>
    <xf numFmtId="167" fontId="53" fillId="9" borderId="12" xfId="2" applyNumberFormat="1" applyFont="1" applyFill="1" applyBorder="1" applyAlignment="1">
      <alignment horizontal="right" wrapText="1" shrinkToFit="1"/>
    </xf>
    <xf numFmtId="164" fontId="51" fillId="9" borderId="0" xfId="1" applyNumberFormat="1" applyFont="1" applyFill="1" applyBorder="1" applyAlignment="1">
      <alignment horizontal="left" vertical="center" wrapText="1" shrinkToFit="1"/>
    </xf>
    <xf numFmtId="166" fontId="51" fillId="9" borderId="0" xfId="1" applyNumberFormat="1" applyFont="1" applyFill="1" applyBorder="1" applyAlignment="1">
      <alignment horizontal="center" vertical="center" wrapText="1" shrinkToFit="1"/>
    </xf>
    <xf numFmtId="166" fontId="88" fillId="9" borderId="0" xfId="1" applyNumberFormat="1" applyFont="1" applyFill="1" applyBorder="1" applyAlignment="1">
      <alignment horizontal="center" vertical="center" wrapText="1" shrinkToFit="1"/>
    </xf>
    <xf numFmtId="167" fontId="51" fillId="9" borderId="0" xfId="2" applyNumberFormat="1" applyFont="1" applyFill="1" applyBorder="1" applyAlignment="1">
      <alignment horizontal="center" vertical="center" wrapText="1" shrinkToFit="1"/>
    </xf>
    <xf numFmtId="0" fontId="51" fillId="9" borderId="0" xfId="4" applyFont="1" applyFill="1" applyBorder="1" applyAlignment="1">
      <alignment vertical="center" wrapText="1"/>
    </xf>
    <xf numFmtId="165" fontId="51" fillId="9" borderId="0" xfId="1" applyNumberFormat="1" applyFont="1" applyFill="1" applyBorder="1" applyAlignment="1">
      <alignment horizontal="right" vertical="center" wrapText="1" indent="1"/>
    </xf>
    <xf numFmtId="167" fontId="51" fillId="9" borderId="0" xfId="2" applyNumberFormat="1" applyFont="1" applyFill="1" applyBorder="1" applyAlignment="1">
      <alignment horizontal="center" vertical="center" wrapText="1"/>
    </xf>
    <xf numFmtId="164" fontId="53" fillId="9" borderId="0" xfId="1" applyNumberFormat="1" applyFont="1" applyFill="1" applyBorder="1" applyAlignment="1">
      <alignment horizontal="left" vertical="center" wrapText="1" shrinkToFit="1"/>
    </xf>
    <xf numFmtId="10" fontId="53" fillId="9" borderId="0" xfId="2" applyNumberFormat="1" applyFont="1" applyFill="1" applyBorder="1" applyAlignment="1">
      <alignment horizontal="center" vertical="center" wrapText="1" shrinkToFit="1"/>
    </xf>
    <xf numFmtId="164" fontId="53" fillId="9" borderId="0" xfId="1" applyFont="1" applyFill="1" applyBorder="1" applyAlignment="1">
      <alignment horizontal="center" vertical="center" wrapText="1" shrinkToFit="1"/>
    </xf>
    <xf numFmtId="0" fontId="51" fillId="9" borderId="0" xfId="4" applyFont="1" applyFill="1" applyBorder="1" applyAlignment="1">
      <alignment horizontal="left" wrapText="1" shrinkToFit="1"/>
    </xf>
    <xf numFmtId="165" fontId="51" fillId="9" borderId="0" xfId="1" applyNumberFormat="1" applyFont="1" applyFill="1" applyBorder="1" applyAlignment="1">
      <alignment horizontal="right" wrapText="1" shrinkToFit="1"/>
    </xf>
    <xf numFmtId="9" fontId="51" fillId="9" borderId="0" xfId="11" applyFont="1" applyFill="1" applyBorder="1" applyAlignment="1">
      <alignment horizontal="right" wrapText="1" shrinkToFit="1"/>
    </xf>
    <xf numFmtId="0" fontId="88" fillId="9" borderId="0" xfId="4" applyFont="1" applyFill="1" applyBorder="1" applyAlignment="1">
      <alignment horizontal="left" wrapText="1" shrinkToFit="1"/>
    </xf>
    <xf numFmtId="0" fontId="90" fillId="9" borderId="8" xfId="4" applyFont="1" applyFill="1" applyBorder="1" applyAlignment="1">
      <alignment wrapText="1"/>
    </xf>
    <xf numFmtId="165" fontId="90" fillId="9" borderId="8" xfId="1" applyNumberFormat="1" applyFont="1" applyFill="1" applyBorder="1" applyAlignment="1">
      <alignment horizontal="right" wrapText="1"/>
    </xf>
    <xf numFmtId="9" fontId="89" fillId="9" borderId="8" xfId="11" applyFont="1" applyFill="1" applyBorder="1" applyAlignment="1">
      <alignment horizontal="right" wrapText="1"/>
    </xf>
    <xf numFmtId="0" fontId="51" fillId="9" borderId="0" xfId="4" applyNumberFormat="1" applyFont="1" applyFill="1" applyBorder="1" applyAlignment="1">
      <alignment horizontal="left" wrapText="1" shrinkToFit="1"/>
    </xf>
    <xf numFmtId="0" fontId="51" fillId="9" borderId="6" xfId="4" applyNumberFormat="1" applyFont="1" applyFill="1" applyBorder="1" applyAlignment="1">
      <alignment horizontal="left" wrapText="1" shrinkToFit="1"/>
    </xf>
    <xf numFmtId="165" fontId="51" fillId="9" borderId="6" xfId="1" applyNumberFormat="1" applyFont="1" applyFill="1" applyBorder="1" applyAlignment="1">
      <alignment horizontal="right" wrapText="1" shrinkToFit="1"/>
    </xf>
    <xf numFmtId="9" fontId="51" fillId="9" borderId="6" xfId="11" applyFont="1" applyFill="1" applyBorder="1" applyAlignment="1">
      <alignment horizontal="right" wrapText="1" shrinkToFit="1"/>
    </xf>
    <xf numFmtId="0" fontId="88" fillId="9" borderId="0" xfId="4" applyNumberFormat="1" applyFont="1" applyFill="1" applyBorder="1" applyAlignment="1">
      <alignment horizontal="left" wrapText="1" shrinkToFit="1"/>
    </xf>
    <xf numFmtId="0" fontId="88" fillId="0" borderId="6" xfId="4" applyNumberFormat="1" applyFont="1" applyFill="1" applyBorder="1" applyAlignment="1">
      <alignment horizontal="left" wrapText="1" shrinkToFit="1"/>
    </xf>
    <xf numFmtId="0" fontId="92" fillId="0" borderId="0" xfId="4" applyFont="1" applyFill="1" applyBorder="1" applyAlignment="1">
      <alignment horizontal="left" vertical="center" wrapText="1" shrinkToFit="1"/>
    </xf>
    <xf numFmtId="167" fontId="51" fillId="9" borderId="0" xfId="2" applyNumberFormat="1" applyFont="1" applyFill="1" applyBorder="1" applyAlignment="1">
      <alignment horizontal="left" wrapText="1" shrinkToFit="1"/>
    </xf>
    <xf numFmtId="167" fontId="51" fillId="9" borderId="0" xfId="2" applyNumberFormat="1" applyFont="1" applyFill="1" applyBorder="1" applyAlignment="1">
      <alignment horizontal="center" wrapText="1" shrinkToFit="1"/>
    </xf>
    <xf numFmtId="3" fontId="98" fillId="9" borderId="0" xfId="0" applyNumberFormat="1" applyFont="1" applyFill="1" applyBorder="1" applyAlignment="1">
      <alignment horizontal="center" vertical="center"/>
    </xf>
    <xf numFmtId="167" fontId="97" fillId="9" borderId="0" xfId="0" applyNumberFormat="1" applyFont="1" applyFill="1" applyBorder="1" applyAlignment="1">
      <alignment horizontal="center" vertical="center"/>
    </xf>
    <xf numFmtId="4" fontId="97" fillId="9" borderId="0" xfId="0" applyNumberFormat="1" applyFont="1" applyFill="1" applyBorder="1" applyAlignment="1">
      <alignment horizontal="center" vertical="center"/>
    </xf>
    <xf numFmtId="0" fontId="97" fillId="9" borderId="0" xfId="0" applyFont="1" applyFill="1" applyBorder="1" applyAlignment="1">
      <alignment vertical="center"/>
    </xf>
    <xf numFmtId="0" fontId="62" fillId="2" borderId="0" xfId="0" applyFont="1" applyFill="1" applyBorder="1" applyAlignment="1">
      <alignment horizontal="center" wrapText="1" shrinkToFit="1"/>
    </xf>
    <xf numFmtId="0" fontId="62" fillId="2" borderId="0" xfId="0" applyFont="1" applyFill="1" applyBorder="1" applyAlignment="1">
      <alignment horizontal="right" wrapText="1" shrinkToFit="1"/>
    </xf>
    <xf numFmtId="167" fontId="53" fillId="3" borderId="0" xfId="2" applyNumberFormat="1" applyFont="1" applyFill="1" applyBorder="1" applyAlignment="1">
      <alignment horizontal="center" vertical="center" wrapText="1" shrinkToFit="1"/>
    </xf>
    <xf numFmtId="167" fontId="53" fillId="9" borderId="0" xfId="2" applyNumberFormat="1" applyFont="1" applyFill="1" applyBorder="1" applyAlignment="1">
      <alignment horizontal="center" vertical="center" wrapText="1" shrinkToFit="1"/>
    </xf>
    <xf numFmtId="167" fontId="53" fillId="3" borderId="7" xfId="2" applyNumberFormat="1" applyFont="1" applyFill="1" applyBorder="1" applyAlignment="1">
      <alignment horizontal="center" vertical="center" wrapText="1" shrinkToFit="1"/>
    </xf>
    <xf numFmtId="0" fontId="46" fillId="0" borderId="0" xfId="0" applyFont="1" applyBorder="1" applyAlignment="1">
      <alignment horizontal="center" vertical="center"/>
    </xf>
    <xf numFmtId="0" fontId="46" fillId="0" borderId="7" xfId="0" applyFont="1" applyBorder="1" applyAlignment="1">
      <alignment horizontal="center" vertical="center"/>
    </xf>
    <xf numFmtId="0" fontId="21" fillId="8" borderId="0" xfId="0" applyFont="1" applyFill="1" applyBorder="1" applyAlignment="1">
      <alignment horizontal="center" vertical="center"/>
    </xf>
    <xf numFmtId="0" fontId="21" fillId="5" borderId="0" xfId="0" applyFont="1" applyFill="1" applyBorder="1" applyAlignment="1">
      <alignment horizontal="center" vertical="center" wrapText="1" shrinkToFit="1"/>
    </xf>
    <xf numFmtId="0" fontId="46" fillId="0" borderId="0" xfId="0" applyFont="1" applyFill="1" applyBorder="1" applyAlignment="1">
      <alignment horizontal="center" vertical="center"/>
    </xf>
    <xf numFmtId="0" fontId="35" fillId="0" borderId="0" xfId="0" applyFont="1" applyBorder="1" applyAlignment="1">
      <alignment horizontal="center" vertical="center"/>
    </xf>
    <xf numFmtId="0" fontId="21" fillId="8" borderId="0" xfId="4" applyFont="1" applyFill="1" applyBorder="1" applyAlignment="1">
      <alignment horizontal="center" vertical="center" shrinkToFit="1"/>
    </xf>
    <xf numFmtId="0" fontId="51" fillId="2" borderId="1" xfId="0" quotePrefix="1" applyNumberFormat="1" applyFont="1" applyFill="1" applyBorder="1" applyAlignment="1">
      <alignment horizontal="center" vertical="center" shrinkToFit="1"/>
    </xf>
    <xf numFmtId="0" fontId="86" fillId="8" borderId="0" xfId="0" applyFont="1" applyFill="1" applyBorder="1" applyAlignment="1">
      <alignment horizontal="left" vertical="center"/>
    </xf>
    <xf numFmtId="0" fontId="86" fillId="5" borderId="0" xfId="0" applyFont="1" applyFill="1" applyBorder="1" applyAlignment="1">
      <alignment horizontal="center" vertical="center" wrapText="1" shrinkToFit="1"/>
    </xf>
    <xf numFmtId="0" fontId="87" fillId="0" borderId="0" xfId="0" applyFont="1" applyBorder="1" applyAlignment="1">
      <alignment horizontal="center" vertical="center" wrapText="1"/>
    </xf>
    <xf numFmtId="0" fontId="51"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5" fillId="2" borderId="0" xfId="0" applyFont="1" applyFill="1" applyBorder="1" applyAlignment="1">
      <alignment horizontal="left" vertical="center" wrapText="1"/>
    </xf>
    <xf numFmtId="0" fontId="32" fillId="0" borderId="2" xfId="0" applyFont="1" applyBorder="1" applyAlignment="1">
      <alignment horizontal="center" vertical="center" wrapText="1"/>
    </xf>
    <xf numFmtId="0" fontId="25"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7" fillId="2" borderId="0" xfId="0" applyFont="1" applyFill="1" applyAlignment="1">
      <alignment horizontal="left" vertical="center" wrapText="1"/>
    </xf>
    <xf numFmtId="0" fontId="26" fillId="2" borderId="0" xfId="0" applyFont="1" applyFill="1" applyAlignment="1">
      <alignment horizontal="left" vertical="center" wrapText="1"/>
    </xf>
    <xf numFmtId="0" fontId="24" fillId="2" borderId="0" xfId="4" applyFont="1" applyFill="1" applyBorder="1" applyAlignment="1">
      <alignment horizontal="left" vertical="center" wrapText="1" shrinkToFit="1"/>
    </xf>
    <xf numFmtId="0" fontId="26" fillId="2" borderId="0" xfId="0" applyFont="1" applyFill="1" applyBorder="1" applyAlignment="1">
      <alignment horizontal="left" vertical="center" wrapText="1"/>
    </xf>
    <xf numFmtId="0" fontId="27" fillId="3" borderId="0" xfId="0" applyFont="1" applyFill="1" applyAlignment="1">
      <alignment horizontal="left" vertical="center" wrapText="1"/>
    </xf>
    <xf numFmtId="0" fontId="31"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77" fillId="0" borderId="0" xfId="0" applyFont="1" applyFill="1" applyAlignment="1">
      <alignment horizontal="left" wrapText="1"/>
    </xf>
    <xf numFmtId="0" fontId="77" fillId="0" borderId="0" xfId="10" applyFont="1" applyFill="1" applyBorder="1" applyAlignment="1">
      <alignment horizontal="left" vertical="center" wrapText="1"/>
    </xf>
    <xf numFmtId="0" fontId="77" fillId="2" borderId="0" xfId="10" applyFont="1" applyFill="1" applyBorder="1" applyAlignment="1">
      <alignment horizontal="left" vertical="center" wrapText="1"/>
    </xf>
    <xf numFmtId="0" fontId="78" fillId="2" borderId="0" xfId="4" applyFont="1" applyFill="1" applyBorder="1" applyAlignment="1">
      <alignment horizontal="left" vertical="center" wrapText="1"/>
    </xf>
    <xf numFmtId="170" fontId="31" fillId="2" borderId="2" xfId="4" applyNumberFormat="1" applyFont="1" applyFill="1" applyBorder="1" applyAlignment="1">
      <alignment horizontal="center" vertical="center" wrapText="1" shrinkToFit="1"/>
    </xf>
    <xf numFmtId="0" fontId="50" fillId="5" borderId="0" xfId="0" applyFont="1" applyFill="1" applyBorder="1" applyAlignment="1">
      <alignment horizontal="center" vertical="center" wrapText="1" shrinkToFit="1"/>
    </xf>
    <xf numFmtId="170" fontId="20" fillId="0" borderId="0" xfId="4" applyNumberFormat="1" applyFont="1" applyFill="1" applyBorder="1" applyAlignment="1">
      <alignment horizontal="center" vertical="center" wrapText="1" shrinkToFit="1"/>
    </xf>
    <xf numFmtId="0" fontId="21" fillId="8" borderId="0" xfId="4" applyFont="1" applyFill="1" applyBorder="1" applyAlignment="1">
      <alignment horizontal="left" vertical="center" shrinkToFit="1"/>
    </xf>
    <xf numFmtId="0" fontId="50" fillId="8" borderId="0" xfId="4" applyFont="1" applyFill="1" applyBorder="1" applyAlignment="1">
      <alignment horizontal="left" vertical="center" shrinkToFit="1"/>
    </xf>
    <xf numFmtId="166" fontId="88" fillId="3" borderId="7" xfId="1" applyNumberFormat="1" applyFont="1" applyFill="1" applyBorder="1" applyAlignment="1">
      <alignment horizontal="center" vertical="center" wrapText="1" shrinkToFit="1"/>
    </xf>
    <xf numFmtId="170" fontId="87" fillId="2" borderId="10" xfId="4" applyNumberFormat="1" applyFont="1" applyFill="1" applyBorder="1" applyAlignment="1">
      <alignment horizontal="center" vertical="center" wrapText="1" shrinkToFit="1"/>
    </xf>
    <xf numFmtId="166" fontId="51" fillId="9" borderId="0" xfId="1" applyNumberFormat="1" applyFont="1" applyFill="1" applyBorder="1" applyAlignment="1">
      <alignment horizontal="center" vertical="center" wrapText="1" shrinkToFit="1"/>
    </xf>
    <xf numFmtId="166" fontId="51" fillId="0" borderId="0" xfId="1" applyNumberFormat="1" applyFont="1" applyFill="1" applyBorder="1" applyAlignment="1">
      <alignment horizontal="center" vertical="center" wrapText="1" shrinkToFit="1"/>
    </xf>
    <xf numFmtId="0" fontId="100" fillId="3" borderId="11" xfId="4" applyFont="1" applyFill="1" applyBorder="1" applyAlignment="1">
      <alignment horizontal="center" vertical="center" wrapText="1" shrinkToFit="1"/>
    </xf>
    <xf numFmtId="166" fontId="66" fillId="0" borderId="0" xfId="1" applyNumberFormat="1" applyFont="1" applyFill="1" applyBorder="1" applyAlignment="1">
      <alignment horizontal="center" vertical="center" wrapText="1" shrinkToFit="1"/>
    </xf>
    <xf numFmtId="0" fontId="101" fillId="8" borderId="7" xfId="4" applyFont="1" applyFill="1" applyBorder="1" applyAlignment="1">
      <alignment horizontal="left" vertical="center" shrinkToFit="1"/>
    </xf>
    <xf numFmtId="164" fontId="67" fillId="3" borderId="7" xfId="1" applyNumberFormat="1" applyFont="1" applyFill="1" applyBorder="1" applyAlignment="1">
      <alignment horizontal="center" vertical="center" wrapText="1" shrinkToFit="1"/>
    </xf>
    <xf numFmtId="166" fontId="66" fillId="7" borderId="0" xfId="1" applyNumberFormat="1" applyFont="1" applyFill="1" applyBorder="1" applyAlignment="1">
      <alignment horizontal="center" vertical="center" wrapText="1" shrinkToFit="1"/>
    </xf>
    <xf numFmtId="170" fontId="70" fillId="2" borderId="10" xfId="4" applyNumberFormat="1" applyFont="1" applyFill="1" applyBorder="1" applyAlignment="1">
      <alignment horizontal="center" vertical="center" wrapText="1" shrinkToFit="1"/>
    </xf>
    <xf numFmtId="0" fontId="72" fillId="3" borderId="11" xfId="4" applyFont="1" applyFill="1" applyBorder="1" applyAlignment="1">
      <alignment horizontal="center" vertical="center" wrapText="1" shrinkToFit="1"/>
    </xf>
    <xf numFmtId="0" fontId="64" fillId="5" borderId="0" xfId="0" applyFont="1" applyFill="1" applyBorder="1" applyAlignment="1">
      <alignment horizontal="center" vertical="center" wrapText="1" shrinkToFit="1"/>
    </xf>
    <xf numFmtId="0" fontId="69" fillId="8" borderId="7" xfId="4" applyFont="1" applyFill="1" applyBorder="1" applyAlignment="1">
      <alignment horizontal="left" vertical="center" shrinkToFit="1"/>
    </xf>
  </cellXfs>
  <cellStyles count="12">
    <cellStyle name="Comma 2" xfId="7"/>
    <cellStyle name="Comma_IV-trim  2002" xfId="5"/>
    <cellStyle name="Millares" xfId="1" builtinId="3"/>
    <cellStyle name="Normal" xfId="0" builtinId="0"/>
    <cellStyle name="Normal 2" xfId="4"/>
    <cellStyle name="Normal 3" xfId="6"/>
    <cellStyle name="Normal_IS Mexico y CA" xfId="9"/>
    <cellStyle name="Normal_IV-trim  2002" xfId="3"/>
    <cellStyle name="Normal_Sudamérica" xfId="10"/>
    <cellStyle name="Percent 2" xfId="8"/>
    <cellStyle name="Porcentaje" xfId="2" builtinId="5"/>
    <cellStyle name="Porcentaje 2" xfId="11"/>
  </cellStyles>
  <dxfs count="0"/>
  <tableStyles count="0" defaultTableStyle="TableStyleMedium9" defaultPivotStyle="PivotStyleLight16"/>
  <colors>
    <mruColors>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MX" sz="1200"/>
              <a:t>vOLUME (1)</a:t>
            </a:r>
          </a:p>
        </c:rich>
      </c:tx>
      <c:overlay val="0"/>
      <c:spPr>
        <a:noFill/>
        <a:ln>
          <a:noFill/>
        </a:ln>
        <a:effectLst/>
      </c:spPr>
      <c:txPr>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2">
                  <a:shade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C8F2-4848-BEC4-D6A58E545C5A}"/>
              </c:ext>
            </c:extLst>
          </c:dPt>
          <c:dPt>
            <c:idx val="1"/>
            <c:bubble3D val="0"/>
            <c:spPr>
              <a:solidFill>
                <a:schemeClr val="accent2">
                  <a:shade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C8F2-4848-BEC4-D6A58E545C5A}"/>
              </c:ext>
            </c:extLst>
          </c:dPt>
          <c:dPt>
            <c:idx val="2"/>
            <c:bubble3D val="0"/>
            <c:spPr>
              <a:solidFill>
                <a:schemeClr val="accent2">
                  <a:shade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C8F2-4848-BEC4-D6A58E545C5A}"/>
              </c:ext>
            </c:extLst>
          </c:dPt>
          <c:dPt>
            <c:idx val="3"/>
            <c:bubble3D val="0"/>
            <c:spPr>
              <a:solidFill>
                <a:schemeClr val="accent2">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C8F2-4848-BEC4-D6A58E545C5A}"/>
              </c:ext>
            </c:extLst>
          </c:dPt>
          <c:dPt>
            <c:idx val="4"/>
            <c:bubble3D val="0"/>
            <c:spPr>
              <a:solidFill>
                <a:schemeClr val="accent2">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C8F2-4848-BEC4-D6A58E545C5A}"/>
              </c:ext>
            </c:extLst>
          </c:dPt>
          <c:dPt>
            <c:idx val="5"/>
            <c:bubble3D val="0"/>
            <c:spPr>
              <a:solidFill>
                <a:schemeClr val="accent2">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C8F2-4848-BEC4-D6A58E545C5A}"/>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1-C8F2-4848-BEC4-D6A58E545C5A}"/>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7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3-C8F2-4848-BEC4-D6A58E545C5A}"/>
                </c:ext>
              </c:extLst>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5-C8F2-4848-BEC4-D6A58E545C5A}"/>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7-C8F2-4848-BEC4-D6A58E545C5A}"/>
                </c:ext>
              </c:extLst>
            </c:dLbl>
            <c:dLbl>
              <c:idx val="4"/>
              <c:layout>
                <c:manualLayout>
                  <c:x val="-4.1666666666666664E-2"/>
                  <c:y val="0"/>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70000"/>
                        </a:schemeClr>
                      </a:solidFill>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C8F2-4848-BEC4-D6A58E545C5A}"/>
                </c:ext>
              </c:extLst>
            </c:dLbl>
            <c:dLbl>
              <c:idx val="5"/>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B-C8F2-4848-BEC4-D6A58E545C5A}"/>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olidFill>
                    <a:latin typeface="+mn-lt"/>
                    <a:ea typeface="+mn-ea"/>
                    <a:cs typeface="+mn-cs"/>
                  </a:defRPr>
                </a:pPr>
                <a:endParaRPr lang="es-MX"/>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'Volumen Q'!$Q$22:$Q$27</c:f>
              <c:strCache>
                <c:ptCount val="6"/>
                <c:pt idx="0">
                  <c:v> Mexico </c:v>
                </c:pt>
                <c:pt idx="1">
                  <c:v> Central America </c:v>
                </c:pt>
                <c:pt idx="2">
                  <c:v> Colombia </c:v>
                </c:pt>
                <c:pt idx="3">
                  <c:v> Brazil </c:v>
                </c:pt>
                <c:pt idx="4">
                  <c:v> Argentina </c:v>
                </c:pt>
                <c:pt idx="5">
                  <c:v> Uruguay </c:v>
                </c:pt>
              </c:strCache>
            </c:strRef>
          </c:cat>
          <c:val>
            <c:numRef>
              <c:f>'Volumen Q'!$R$6:$R$11</c:f>
              <c:numCache>
                <c:formatCode>_(* #,##0.0_);_(* \(#,##0.0\);_(* "-"??_);_(@_)</c:formatCode>
                <c:ptCount val="6"/>
                <c:pt idx="0">
                  <c:v>421.62026767494314</c:v>
                </c:pt>
                <c:pt idx="1">
                  <c:v>56.354738397873959</c:v>
                </c:pt>
                <c:pt idx="2" formatCode="_(* #,##0.0000_);_(* \(#,##0.0000\);_(* &quot;-&quot;??_);_(@_)">
                  <c:v>60.386502522772929</c:v>
                </c:pt>
                <c:pt idx="3" formatCode="_(* #,##0.0000_);_(* \(#,##0.0000\);_(* &quot;-&quot;??_);_(@_)">
                  <c:v>212.42395912885635</c:v>
                </c:pt>
                <c:pt idx="4" formatCode="_(* #,##0.0000_);_(* \(#,##0.0000\);_(* &quot;-&quot;??_);_(@_)">
                  <c:v>34.7119140759213</c:v>
                </c:pt>
                <c:pt idx="5" formatCode="_(* #,##0.0000_);_(* \(#,##0.0000\);_(* &quot;-&quot;??_);_(@_)">
                  <c:v>10.583861874763684</c:v>
                </c:pt>
              </c:numCache>
            </c:numRef>
          </c:val>
          <c:extLst>
            <c:ext xmlns:c16="http://schemas.microsoft.com/office/drawing/2014/chart" uri="{C3380CC4-5D6E-409C-BE32-E72D297353CC}">
              <c16:uniqueId val="{0000000C-C8F2-4848-BEC4-D6A58E545C5A}"/>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MX" sz="1200"/>
              <a:t>vOLUMEn (1)</a:t>
            </a:r>
          </a:p>
        </c:rich>
      </c:tx>
      <c:overlay val="0"/>
      <c:spPr>
        <a:noFill/>
        <a:ln>
          <a:noFill/>
        </a:ln>
        <a:effectLst/>
      </c:spPr>
      <c:txPr>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2">
                  <a:shade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5604-4BBC-9776-325B6BF08A7F}"/>
              </c:ext>
            </c:extLst>
          </c:dPt>
          <c:dPt>
            <c:idx val="1"/>
            <c:bubble3D val="0"/>
            <c:spPr>
              <a:solidFill>
                <a:schemeClr val="accent2">
                  <a:shade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5604-4BBC-9776-325B6BF08A7F}"/>
              </c:ext>
            </c:extLst>
          </c:dPt>
          <c:dPt>
            <c:idx val="2"/>
            <c:bubble3D val="0"/>
            <c:spPr>
              <a:solidFill>
                <a:schemeClr val="accent2">
                  <a:shade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5604-4BBC-9776-325B6BF08A7F}"/>
              </c:ext>
            </c:extLst>
          </c:dPt>
          <c:dPt>
            <c:idx val="3"/>
            <c:bubble3D val="0"/>
            <c:spPr>
              <a:solidFill>
                <a:schemeClr val="accent2">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5604-4BBC-9776-325B6BF08A7F}"/>
              </c:ext>
            </c:extLst>
          </c:dPt>
          <c:dPt>
            <c:idx val="4"/>
            <c:bubble3D val="0"/>
            <c:spPr>
              <a:solidFill>
                <a:schemeClr val="accent2">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5604-4BBC-9776-325B6BF08A7F}"/>
              </c:ext>
            </c:extLst>
          </c:dPt>
          <c:dPt>
            <c:idx val="5"/>
            <c:bubble3D val="0"/>
            <c:spPr>
              <a:solidFill>
                <a:schemeClr val="accent2">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5604-4BBC-9776-325B6BF08A7F}"/>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1-5604-4BBC-9776-325B6BF08A7F}"/>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7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3-5604-4BBC-9776-325B6BF08A7F}"/>
                </c:ext>
              </c:extLst>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5-5604-4BBC-9776-325B6BF08A7F}"/>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7-5604-4BBC-9776-325B6BF08A7F}"/>
                </c:ext>
              </c:extLst>
            </c:dLbl>
            <c:dLbl>
              <c:idx val="4"/>
              <c:layout>
                <c:manualLayout>
                  <c:x val="-4.1666666666666664E-2"/>
                  <c:y val="0"/>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70000"/>
                        </a:schemeClr>
                      </a:solidFill>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604-4BBC-9776-325B6BF08A7F}"/>
                </c:ext>
              </c:extLst>
            </c:dLbl>
            <c:dLbl>
              <c:idx val="5"/>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B-5604-4BBC-9776-325B6BF08A7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olidFill>
                    <a:latin typeface="+mn-lt"/>
                    <a:ea typeface="+mn-ea"/>
                    <a:cs typeface="+mn-cs"/>
                  </a:defRPr>
                </a:pPr>
                <a:endParaRPr lang="es-MX"/>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'Volumen Q'!$Z$6:$Z$11</c:f>
              <c:strCache>
                <c:ptCount val="6"/>
                <c:pt idx="0">
                  <c:v>México</c:v>
                </c:pt>
                <c:pt idx="1">
                  <c:v>Centroamérica </c:v>
                </c:pt>
                <c:pt idx="2">
                  <c:v>Colombia</c:v>
                </c:pt>
                <c:pt idx="3">
                  <c:v>Brasil</c:v>
                </c:pt>
                <c:pt idx="4">
                  <c:v>Argentina </c:v>
                </c:pt>
                <c:pt idx="5">
                  <c:v>Uruguay </c:v>
                </c:pt>
              </c:strCache>
            </c:strRef>
          </c:cat>
          <c:val>
            <c:numRef>
              <c:f>'Volumen Q'!$R$6:$R$11</c:f>
              <c:numCache>
                <c:formatCode>_(* #,##0.0_);_(* \(#,##0.0\);_(* "-"??_);_(@_)</c:formatCode>
                <c:ptCount val="6"/>
                <c:pt idx="0">
                  <c:v>421.62026767494314</c:v>
                </c:pt>
                <c:pt idx="1">
                  <c:v>56.354738397873959</c:v>
                </c:pt>
                <c:pt idx="2" formatCode="_(* #,##0.0000_);_(* \(#,##0.0000\);_(* &quot;-&quot;??_);_(@_)">
                  <c:v>60.386502522772929</c:v>
                </c:pt>
                <c:pt idx="3" formatCode="_(* #,##0.0000_);_(* \(#,##0.0000\);_(* &quot;-&quot;??_);_(@_)">
                  <c:v>212.42395912885635</c:v>
                </c:pt>
                <c:pt idx="4" formatCode="_(* #,##0.0000_);_(* \(#,##0.0000\);_(* &quot;-&quot;??_);_(@_)">
                  <c:v>34.7119140759213</c:v>
                </c:pt>
                <c:pt idx="5" formatCode="_(* #,##0.0000_);_(* \(#,##0.0000\);_(* &quot;-&quot;??_);_(@_)">
                  <c:v>10.583861874763684</c:v>
                </c:pt>
              </c:numCache>
            </c:numRef>
          </c:val>
          <c:extLst>
            <c:ext xmlns:c16="http://schemas.microsoft.com/office/drawing/2014/chart" uri="{C3380CC4-5D6E-409C-BE32-E72D297353CC}">
              <c16:uniqueId val="{0000000C-5604-4BBC-9776-325B6BF08A7F}"/>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MX" sz="1200"/>
              <a:t>Transactions (2)</a:t>
            </a:r>
          </a:p>
        </c:rich>
      </c:tx>
      <c:overlay val="0"/>
      <c:spPr>
        <a:noFill/>
        <a:ln>
          <a:noFill/>
        </a:ln>
        <a:effectLst/>
      </c:spPr>
      <c:txPr>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2">
                  <a:shade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0798-40FB-A553-24BF60FAA4A9}"/>
              </c:ext>
            </c:extLst>
          </c:dPt>
          <c:dPt>
            <c:idx val="1"/>
            <c:bubble3D val="0"/>
            <c:spPr>
              <a:solidFill>
                <a:schemeClr val="accent2">
                  <a:shade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0798-40FB-A553-24BF60FAA4A9}"/>
              </c:ext>
            </c:extLst>
          </c:dPt>
          <c:dPt>
            <c:idx val="2"/>
            <c:bubble3D val="0"/>
            <c:spPr>
              <a:solidFill>
                <a:schemeClr val="accent2">
                  <a:shade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0798-40FB-A553-24BF60FAA4A9}"/>
              </c:ext>
            </c:extLst>
          </c:dPt>
          <c:dPt>
            <c:idx val="3"/>
            <c:bubble3D val="0"/>
            <c:spPr>
              <a:solidFill>
                <a:schemeClr val="accent2">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0798-40FB-A553-24BF60FAA4A9}"/>
              </c:ext>
            </c:extLst>
          </c:dPt>
          <c:dPt>
            <c:idx val="4"/>
            <c:bubble3D val="0"/>
            <c:spPr>
              <a:solidFill>
                <a:schemeClr val="accent2">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0798-40FB-A553-24BF60FAA4A9}"/>
              </c:ext>
            </c:extLst>
          </c:dPt>
          <c:dPt>
            <c:idx val="5"/>
            <c:bubble3D val="0"/>
            <c:spPr>
              <a:solidFill>
                <a:schemeClr val="accent2">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0798-40FB-A553-24BF60FAA4A9}"/>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1-0798-40FB-A553-24BF60FAA4A9}"/>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7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3-0798-40FB-A553-24BF60FAA4A9}"/>
                </c:ext>
              </c:extLst>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5-0798-40FB-A553-24BF60FAA4A9}"/>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7-0798-40FB-A553-24BF60FAA4A9}"/>
                </c:ext>
              </c:extLst>
            </c:dLbl>
            <c:dLbl>
              <c:idx val="4"/>
              <c:layout>
                <c:manualLayout>
                  <c:x val="-4.1666666666666664E-2"/>
                  <c:y val="0"/>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70000"/>
                        </a:schemeClr>
                      </a:solidFill>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798-40FB-A553-24BF60FAA4A9}"/>
                </c:ext>
              </c:extLst>
            </c:dLbl>
            <c:dLbl>
              <c:idx val="5"/>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B-0798-40FB-A553-24BF60FAA4A9}"/>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olidFill>
                    <a:latin typeface="+mn-lt"/>
                    <a:ea typeface="+mn-ea"/>
                    <a:cs typeface="+mn-cs"/>
                  </a:defRPr>
                </a:pPr>
                <a:endParaRPr lang="es-MX"/>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'Volumen Q'!$Q$22:$Q$27</c:f>
              <c:strCache>
                <c:ptCount val="6"/>
                <c:pt idx="0">
                  <c:v> Mexico </c:v>
                </c:pt>
                <c:pt idx="1">
                  <c:v> Central America </c:v>
                </c:pt>
                <c:pt idx="2">
                  <c:v> Colombia </c:v>
                </c:pt>
                <c:pt idx="3">
                  <c:v> Brazil </c:v>
                </c:pt>
                <c:pt idx="4">
                  <c:v> Argentina </c:v>
                </c:pt>
                <c:pt idx="5">
                  <c:v> Uruguay </c:v>
                </c:pt>
              </c:strCache>
            </c:strRef>
          </c:cat>
          <c:val>
            <c:numRef>
              <c:f>'Volumen Q'!$R$22:$R$27</c:f>
              <c:numCache>
                <c:formatCode>_(* #,##0.0_);_(* \(#,##0.0\);_(* "-"??_);_(@_)</c:formatCode>
                <c:ptCount val="6"/>
                <c:pt idx="0">
                  <c:v>2223.1484408595752</c:v>
                </c:pt>
                <c:pt idx="1">
                  <c:v>465.26012466113332</c:v>
                </c:pt>
                <c:pt idx="2" formatCode="_(* #,##0.0000_);_(* \(#,##0.0000\);_(* &quot;-&quot;??_);_(@_)">
                  <c:v>457.78916325243694</c:v>
                </c:pt>
                <c:pt idx="3" formatCode="_(* #,##0.0000_);_(* \(#,##0.0000\);_(* &quot;-&quot;??_);_(@_)">
                  <c:v>1435.6856428589988</c:v>
                </c:pt>
                <c:pt idx="4" formatCode="_(* #,##0.0000_);_(* \(#,##0.0000\);_(* &quot;-&quot;??_);_(@_)">
                  <c:v>200.89863706</c:v>
                </c:pt>
                <c:pt idx="5" formatCode="_(* #,##0.0000_);_(* \(#,##0.0000\);_(* &quot;-&quot;??_);_(@_)">
                  <c:v>54.994346000000007</c:v>
                </c:pt>
              </c:numCache>
            </c:numRef>
          </c:val>
          <c:extLst>
            <c:ext xmlns:c16="http://schemas.microsoft.com/office/drawing/2014/chart" uri="{C3380CC4-5D6E-409C-BE32-E72D297353CC}">
              <c16:uniqueId val="{0000000C-0798-40FB-A553-24BF60FAA4A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r>
              <a:rPr lang="es-MX" sz="1200"/>
              <a:t>TRANSACCIONES (2)</a:t>
            </a:r>
          </a:p>
        </c:rich>
      </c:tx>
      <c:overlay val="0"/>
      <c:spPr>
        <a:noFill/>
        <a:ln>
          <a:noFill/>
        </a:ln>
        <a:effectLst/>
      </c:spPr>
      <c:txPr>
        <a:bodyPr rot="0" spcFirstLastPara="1" vertOverflow="ellipsis" vert="horz" wrap="square" anchor="ctr" anchorCtr="1"/>
        <a:lstStyle/>
        <a:p>
          <a:pPr>
            <a:defRPr sz="1200" b="1" i="0" u="none" strike="noStrike" kern="1200" cap="all"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2">
                  <a:shade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DD48-4AF2-B916-DE7FE6CD6378}"/>
              </c:ext>
            </c:extLst>
          </c:dPt>
          <c:dPt>
            <c:idx val="1"/>
            <c:bubble3D val="0"/>
            <c:spPr>
              <a:solidFill>
                <a:schemeClr val="accent2">
                  <a:shade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DD48-4AF2-B916-DE7FE6CD6378}"/>
              </c:ext>
            </c:extLst>
          </c:dPt>
          <c:dPt>
            <c:idx val="2"/>
            <c:bubble3D val="0"/>
            <c:spPr>
              <a:solidFill>
                <a:schemeClr val="accent2">
                  <a:shade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DD48-4AF2-B916-DE7FE6CD6378}"/>
              </c:ext>
            </c:extLst>
          </c:dPt>
          <c:dPt>
            <c:idx val="3"/>
            <c:bubble3D val="0"/>
            <c:spPr>
              <a:solidFill>
                <a:schemeClr val="accent2">
                  <a:tint val="9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DD48-4AF2-B916-DE7FE6CD6378}"/>
              </c:ext>
            </c:extLst>
          </c:dPt>
          <c:dPt>
            <c:idx val="4"/>
            <c:bubble3D val="0"/>
            <c:spPr>
              <a:solidFill>
                <a:schemeClr val="accent2">
                  <a:tint val="7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DD48-4AF2-B916-DE7FE6CD6378}"/>
              </c:ext>
            </c:extLst>
          </c:dPt>
          <c:dPt>
            <c:idx val="5"/>
            <c:bubble3D val="0"/>
            <c:spPr>
              <a:solidFill>
                <a:schemeClr val="accent2">
                  <a:tint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DD48-4AF2-B916-DE7FE6CD6378}"/>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1-DD48-4AF2-B916-DE7FE6CD6378}"/>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7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3-DD48-4AF2-B916-DE7FE6CD6378}"/>
                </c:ext>
              </c:extLst>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hade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5-DD48-4AF2-B916-DE7FE6CD6378}"/>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9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7-DD48-4AF2-B916-DE7FE6CD6378}"/>
                </c:ext>
              </c:extLst>
            </c:dLbl>
            <c:dLbl>
              <c:idx val="4"/>
              <c:layout>
                <c:manualLayout>
                  <c:x val="-4.1666666666666664E-2"/>
                  <c:y val="0"/>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70000"/>
                        </a:schemeClr>
                      </a:solidFill>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D48-4AF2-B916-DE7FE6CD6378}"/>
                </c:ext>
              </c:extLst>
            </c:dLbl>
            <c:dLbl>
              <c:idx val="5"/>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tint val="50000"/>
                        </a:schemeClr>
                      </a:solidFill>
                      <a:latin typeface="+mn-lt"/>
                      <a:ea typeface="+mn-ea"/>
                      <a:cs typeface="+mn-cs"/>
                    </a:defRPr>
                  </a:pPr>
                  <a:endParaRPr lang="es-MX"/>
                </a:p>
              </c:txPr>
              <c:dLblPos val="outEnd"/>
              <c:showLegendKey val="0"/>
              <c:showVal val="0"/>
              <c:showCatName val="1"/>
              <c:showSerName val="0"/>
              <c:showPercent val="1"/>
              <c:showBubbleSize val="0"/>
              <c:extLst>
                <c:ext xmlns:c16="http://schemas.microsoft.com/office/drawing/2014/chart" uri="{C3380CC4-5D6E-409C-BE32-E72D297353CC}">
                  <c16:uniqueId val="{0000000B-DD48-4AF2-B916-DE7FE6CD6378}"/>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olidFill>
                    <a:latin typeface="+mn-lt"/>
                    <a:ea typeface="+mn-ea"/>
                    <a:cs typeface="+mn-cs"/>
                  </a:defRPr>
                </a:pPr>
                <a:endParaRPr lang="es-MX"/>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'Volumen Q'!$Z$6:$Z$11</c:f>
              <c:strCache>
                <c:ptCount val="6"/>
                <c:pt idx="0">
                  <c:v>México</c:v>
                </c:pt>
                <c:pt idx="1">
                  <c:v>Centroamérica </c:v>
                </c:pt>
                <c:pt idx="2">
                  <c:v>Colombia</c:v>
                </c:pt>
                <c:pt idx="3">
                  <c:v>Brasil</c:v>
                </c:pt>
                <c:pt idx="4">
                  <c:v>Argentina </c:v>
                </c:pt>
                <c:pt idx="5">
                  <c:v>Uruguay </c:v>
                </c:pt>
              </c:strCache>
            </c:strRef>
          </c:cat>
          <c:val>
            <c:numRef>
              <c:f>'Volumen Q'!$R$22:$R$27</c:f>
              <c:numCache>
                <c:formatCode>_(* #,##0.0_);_(* \(#,##0.0\);_(* "-"??_);_(@_)</c:formatCode>
                <c:ptCount val="6"/>
                <c:pt idx="0">
                  <c:v>2223.1484408595752</c:v>
                </c:pt>
                <c:pt idx="1">
                  <c:v>465.26012466113332</c:v>
                </c:pt>
                <c:pt idx="2" formatCode="_(* #,##0.0000_);_(* \(#,##0.0000\);_(* &quot;-&quot;??_);_(@_)">
                  <c:v>457.78916325243694</c:v>
                </c:pt>
                <c:pt idx="3" formatCode="_(* #,##0.0000_);_(* \(#,##0.0000\);_(* &quot;-&quot;??_);_(@_)">
                  <c:v>1435.6856428589988</c:v>
                </c:pt>
                <c:pt idx="4" formatCode="_(* #,##0.0000_);_(* \(#,##0.0000\);_(* &quot;-&quot;??_);_(@_)">
                  <c:v>200.89863706</c:v>
                </c:pt>
                <c:pt idx="5" formatCode="_(* #,##0.0000_);_(* \(#,##0.0000\);_(* &quot;-&quot;??_);_(@_)">
                  <c:v>54.994346000000007</c:v>
                </c:pt>
              </c:numCache>
            </c:numRef>
          </c:val>
          <c:extLst>
            <c:ext xmlns:c16="http://schemas.microsoft.com/office/drawing/2014/chart" uri="{C3380CC4-5D6E-409C-BE32-E72D297353CC}">
              <c16:uniqueId val="{0000000C-DD48-4AF2-B916-DE7FE6CD6378}"/>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704850</xdr:colOff>
      <xdr:row>12</xdr:row>
      <xdr:rowOff>152400</xdr:rowOff>
    </xdr:from>
    <xdr:to>
      <xdr:col>14</xdr:col>
      <xdr:colOff>457200</xdr:colOff>
      <xdr:row>19</xdr:row>
      <xdr:rowOff>152400</xdr:rowOff>
    </xdr:to>
    <xdr:sp macro="" textlink="">
      <xdr:nvSpPr>
        <xdr:cNvPr id="2" name="CuadroTexto 1"/>
        <xdr:cNvSpPr txBox="1"/>
      </xdr:nvSpPr>
      <xdr:spPr>
        <a:xfrm>
          <a:off x="704850" y="2476500"/>
          <a:ext cx="870585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i="1" baseline="30000">
              <a:solidFill>
                <a:schemeClr val="dk1"/>
              </a:solidFill>
              <a:effectLst/>
              <a:latin typeface="+mn-lt"/>
              <a:ea typeface="+mn-ea"/>
              <a:cs typeface="+mn-cs"/>
            </a:rPr>
            <a:t>(2) Quarterly earnings / outstanding shares. Earnings per share (EPS) for all periods are adjusted to give effect to the stock split resulting in 16,806.7 million shares outstanding. For the convenience of the reader, as a KOF UBL Unit is comprised of 8 shares (3 Series B shares and 5 Series L shares); earnings per unit are equal to EPS multiplied by 8. Each ADS represents 10 KOF UBL Units.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According to IFRS 5, figures for 2018 do not include the Philippines as it is presented as a discontinued operation as of January 1, 2018.</a:t>
          </a:r>
          <a:endParaRPr lang="es-MX" sz="1100" baseline="30000">
            <a:solidFill>
              <a:schemeClr val="dk1"/>
            </a:solidFill>
            <a:effectLst/>
            <a:latin typeface="+mn-lt"/>
            <a:ea typeface="+mn-ea"/>
            <a:cs typeface="+mn-cs"/>
          </a:endParaRPr>
        </a:p>
        <a:p>
          <a:r>
            <a:rPr lang="en-US" sz="1100" i="1" baseline="30000">
              <a:solidFill>
                <a:schemeClr val="dk1"/>
              </a:solidFill>
              <a:effectLst/>
              <a:latin typeface="+mn-lt"/>
              <a:ea typeface="+mn-ea"/>
              <a:cs typeface="+mn-cs"/>
            </a:rPr>
            <a:t>(3) Please refer to page 7 for our definition of “comparable” and a description of the factors affecting the comparability of our financial and operating performance.</a:t>
          </a:r>
          <a:endParaRPr lang="es-MX" sz="1100" i="1" baseline="300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95250</xdr:colOff>
      <xdr:row>24</xdr:row>
      <xdr:rowOff>54429</xdr:rowOff>
    </xdr:from>
    <xdr:to>
      <xdr:col>11</xdr:col>
      <xdr:colOff>635849</xdr:colOff>
      <xdr:row>34</xdr:row>
      <xdr:rowOff>91020</xdr:rowOff>
    </xdr:to>
    <xdr:pic>
      <xdr:nvPicPr>
        <xdr:cNvPr id="8" name="Imagen 7"/>
        <xdr:cNvPicPr>
          <a:picLocks noChangeAspect="1"/>
        </xdr:cNvPicPr>
      </xdr:nvPicPr>
      <xdr:blipFill>
        <a:blip xmlns:r="http://schemas.openxmlformats.org/officeDocument/2006/relationships" r:embed="rId2"/>
        <a:stretch>
          <a:fillRect/>
        </a:stretch>
      </xdr:blipFill>
      <xdr:spPr>
        <a:xfrm>
          <a:off x="6558643" y="6014358"/>
          <a:ext cx="5194242" cy="26763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xdr:from>
      <xdr:col>0</xdr:col>
      <xdr:colOff>51955</xdr:colOff>
      <xdr:row>40</xdr:row>
      <xdr:rowOff>77932</xdr:rowOff>
    </xdr:from>
    <xdr:to>
      <xdr:col>7</xdr:col>
      <xdr:colOff>822613</xdr:colOff>
      <xdr:row>53</xdr:row>
      <xdr:rowOff>69273</xdr:rowOff>
    </xdr:to>
    <xdr:sp macro="" textlink="">
      <xdr:nvSpPr>
        <xdr:cNvPr id="7" name="CuadroTexto 6"/>
        <xdr:cNvSpPr txBox="1"/>
      </xdr:nvSpPr>
      <xdr:spPr>
        <a:xfrm>
          <a:off x="51955" y="7975023"/>
          <a:ext cx="6468340"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i="1" baseline="30000">
              <a:solidFill>
                <a:schemeClr val="dk1"/>
              </a:solidFill>
              <a:effectLst/>
              <a:latin typeface="+mn-lt"/>
              <a:ea typeface="+mn-ea"/>
              <a:cs typeface="+mn-cs"/>
            </a:rPr>
            <a:t>(1) Except volume and average price per unit case figures.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(2) Please refer to page 12 for revenue breakdown.</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(3) Includes equity method in Jugos del Valle, Leao Alimentos, Estrella Azul, among others. </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(4) According to IFRS 5, figures from 2018 do not include the Philippines as it is presented as a discontinued operation as of January 1, 2018.</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(5) Includes equity method in PIASA, IEQSA, Beta San Miguel, IMER and KSP Participacoes among others.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(6) The operating income and operating cash flow lines are presented as non-gaap measures for the convenience of the reader.</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(7) Operating cash flow = operating income + depreciation, amortization &amp; other operating non-cash charges.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(8) Please refer to page 7 for our definition of “comparable” and a description of the factors affecting the comparability of our financial and operating performance.</a:t>
          </a:r>
          <a:endParaRPr lang="es-MX" sz="1100" baseline="30000">
            <a:solidFill>
              <a:schemeClr val="dk1"/>
            </a:solidFill>
            <a:effectLst/>
            <a:latin typeface="+mn-lt"/>
            <a:ea typeface="+mn-ea"/>
            <a:cs typeface="+mn-cs"/>
          </a:endParaRPr>
        </a:p>
        <a:p>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104775</xdr:colOff>
      <xdr:row>21</xdr:row>
      <xdr:rowOff>19050</xdr:rowOff>
    </xdr:from>
    <xdr:to>
      <xdr:col>7</xdr:col>
      <xdr:colOff>1057275</xdr:colOff>
      <xdr:row>31</xdr:row>
      <xdr:rowOff>9525</xdr:rowOff>
    </xdr:to>
    <xdr:sp macro="" textlink="">
      <xdr:nvSpPr>
        <xdr:cNvPr id="7" name="CuadroTexto 6"/>
        <xdr:cNvSpPr txBox="1"/>
      </xdr:nvSpPr>
      <xdr:spPr>
        <a:xfrm>
          <a:off x="104775" y="3857625"/>
          <a:ext cx="72485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i="1" baseline="30000">
              <a:solidFill>
                <a:schemeClr val="dk1"/>
              </a:solidFill>
              <a:effectLst/>
              <a:latin typeface="+mn-lt"/>
              <a:ea typeface="+mn-ea"/>
              <a:cs typeface="+mn-cs"/>
            </a:rPr>
            <a:t>1) Except volume and average price per unit case figures.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2) Please refer to page 12 for revenue breakdown.</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3) Includes equity method in Jugos del Valle, Estrella Azul, among others. </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4) The operating income and operating cash flow lines are presented as non-gaap measures for the convenience of the reader.</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5)</a:t>
          </a:r>
          <a:r>
            <a:rPr lang="en-US" sz="1100" i="1" baseline="0">
              <a:solidFill>
                <a:schemeClr val="dk1"/>
              </a:solidFill>
              <a:effectLst/>
              <a:latin typeface="+mn-lt"/>
              <a:ea typeface="+mn-ea"/>
              <a:cs typeface="+mn-cs"/>
            </a:rPr>
            <a:t> </a:t>
          </a:r>
          <a:r>
            <a:rPr lang="en-US" sz="1100" i="1" baseline="30000">
              <a:solidFill>
                <a:schemeClr val="dk1"/>
              </a:solidFill>
              <a:effectLst/>
              <a:latin typeface="+mn-lt"/>
              <a:ea typeface="+mn-ea"/>
              <a:cs typeface="+mn-cs"/>
            </a:rPr>
            <a:t>Operating cash flow = operating income + depreciation, amortization &amp; other operating non-cash charges.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6) Please refer to page 7 for our definition of “comparable” and a description of the factors affecting the comparability of our financial and operating performance.</a:t>
          </a:r>
          <a:r>
            <a:rPr lang="en-US" sz="1100" baseline="30000">
              <a:solidFill>
                <a:schemeClr val="dk1"/>
              </a:solidFill>
              <a:effectLst/>
              <a:latin typeface="+mn-lt"/>
              <a:ea typeface="+mn-ea"/>
              <a:cs typeface="+mn-cs"/>
            </a:rPr>
            <a:t>   </a:t>
          </a:r>
          <a:endParaRPr lang="es-MX" sz="1100" baseline="30000">
            <a:solidFill>
              <a:schemeClr val="dk1"/>
            </a:solidFill>
            <a:effectLst/>
            <a:latin typeface="+mn-lt"/>
            <a:ea typeface="+mn-ea"/>
            <a:cs typeface="+mn-cs"/>
          </a:endParaRPr>
        </a:p>
        <a:p>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20</xdr:row>
      <xdr:rowOff>95250</xdr:rowOff>
    </xdr:from>
    <xdr:to>
      <xdr:col>7</xdr:col>
      <xdr:colOff>1104900</xdr:colOff>
      <xdr:row>26</xdr:row>
      <xdr:rowOff>514350</xdr:rowOff>
    </xdr:to>
    <xdr:sp macro="" textlink="">
      <xdr:nvSpPr>
        <xdr:cNvPr id="2" name="CuadroTexto 1"/>
        <xdr:cNvSpPr txBox="1"/>
      </xdr:nvSpPr>
      <xdr:spPr>
        <a:xfrm>
          <a:off x="152400" y="3857625"/>
          <a:ext cx="72485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i="1" baseline="30000">
              <a:solidFill>
                <a:schemeClr val="dk1"/>
              </a:solidFill>
              <a:effectLst/>
              <a:latin typeface="+mn-lt"/>
              <a:ea typeface="+mn-ea"/>
              <a:cs typeface="+mn-cs"/>
            </a:rPr>
            <a:t>1) Except volume and average price per unit case figures.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2) Please refer to page 12 for revenue breakdown.</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3) ncludes equity method in Leao Alimentos, Verde Campo, among others.</a:t>
          </a:r>
        </a:p>
        <a:p>
          <a:pPr lvl="0"/>
          <a:r>
            <a:rPr lang="en-US" sz="1100" i="1" baseline="30000">
              <a:solidFill>
                <a:schemeClr val="dk1"/>
              </a:solidFill>
              <a:effectLst/>
              <a:latin typeface="+mn-lt"/>
              <a:ea typeface="+mn-ea"/>
              <a:cs typeface="+mn-cs"/>
            </a:rPr>
            <a:t>4) The operating income and operating cash flow lines are presented as non-gaap measures for the convenience of the reader.</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5)</a:t>
          </a:r>
          <a:r>
            <a:rPr lang="en-US" sz="1100" i="1" baseline="0">
              <a:solidFill>
                <a:schemeClr val="dk1"/>
              </a:solidFill>
              <a:effectLst/>
              <a:latin typeface="+mn-lt"/>
              <a:ea typeface="+mn-ea"/>
              <a:cs typeface="+mn-cs"/>
            </a:rPr>
            <a:t> </a:t>
          </a:r>
          <a:r>
            <a:rPr lang="en-US" sz="1100" i="1" baseline="30000">
              <a:solidFill>
                <a:schemeClr val="dk1"/>
              </a:solidFill>
              <a:effectLst/>
              <a:latin typeface="+mn-lt"/>
              <a:ea typeface="+mn-ea"/>
              <a:cs typeface="+mn-cs"/>
            </a:rPr>
            <a:t>Operating cash flow = operating income + depreciation, amortization &amp; other operating non-cash charges.</a:t>
          </a:r>
          <a:endParaRPr lang="es-MX" sz="1100" baseline="30000">
            <a:solidFill>
              <a:schemeClr val="dk1"/>
            </a:solidFill>
            <a:effectLst/>
            <a:latin typeface="+mn-lt"/>
            <a:ea typeface="+mn-ea"/>
            <a:cs typeface="+mn-cs"/>
          </a:endParaRPr>
        </a:p>
        <a:p>
          <a:pPr lvl="0"/>
          <a:r>
            <a:rPr lang="en-US" sz="1100" i="1" baseline="30000">
              <a:solidFill>
                <a:schemeClr val="dk1"/>
              </a:solidFill>
              <a:effectLst/>
              <a:latin typeface="+mn-lt"/>
              <a:ea typeface="+mn-ea"/>
              <a:cs typeface="+mn-cs"/>
            </a:rPr>
            <a:t>6) Please refer to page 7 for our definition of “comparable” and a description of the factors affecting the comparability of our financial and operating performance.</a:t>
          </a:r>
          <a:r>
            <a:rPr lang="en-US" sz="1100" baseline="30000">
              <a:solidFill>
                <a:schemeClr val="dk1"/>
              </a:solidFill>
              <a:effectLst/>
              <a:latin typeface="+mn-lt"/>
              <a:ea typeface="+mn-ea"/>
              <a:cs typeface="+mn-cs"/>
            </a:rPr>
            <a:t>   </a:t>
          </a:r>
          <a:endParaRPr lang="es-MX" sz="1100" baseline="30000">
            <a:solidFill>
              <a:schemeClr val="dk1"/>
            </a:solidFill>
            <a:effectLst/>
            <a:latin typeface="+mn-lt"/>
            <a:ea typeface="+mn-ea"/>
            <a:cs typeface="+mn-cs"/>
          </a:endParaRPr>
        </a:p>
        <a:p>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17</xdr:col>
      <xdr:colOff>733425</xdr:colOff>
      <xdr:row>0</xdr:row>
      <xdr:rowOff>161925</xdr:rowOff>
    </xdr:from>
    <xdr:to>
      <xdr:col>24</xdr:col>
      <xdr:colOff>609600</xdr:colOff>
      <xdr:row>14</xdr:row>
      <xdr:rowOff>180975</xdr:rowOff>
    </xdr:to>
    <xdr:graphicFrame macro="">
      <xdr:nvGraphicFramePr>
        <xdr:cNvPr id="18" name="Gráfico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200025</xdr:colOff>
      <xdr:row>1</xdr:row>
      <xdr:rowOff>19050</xdr:rowOff>
    </xdr:from>
    <xdr:to>
      <xdr:col>34</xdr:col>
      <xdr:colOff>171450</xdr:colOff>
      <xdr:row>15</xdr:row>
      <xdr:rowOff>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133350</xdr:colOff>
      <xdr:row>15</xdr:row>
      <xdr:rowOff>76200</xdr:rowOff>
    </xdr:from>
    <xdr:to>
      <xdr:col>25</xdr:col>
      <xdr:colOff>104775</xdr:colOff>
      <xdr:row>29</xdr:row>
      <xdr:rowOff>114300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114300</xdr:colOff>
      <xdr:row>19</xdr:row>
      <xdr:rowOff>28575</xdr:rowOff>
    </xdr:from>
    <xdr:to>
      <xdr:col>34</xdr:col>
      <xdr:colOff>85725</xdr:colOff>
      <xdr:row>32</xdr:row>
      <xdr:rowOff>200025</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23825"/>
          <a:ext cx="0" cy="2667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23825"/>
          <a:ext cx="0" cy="2667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80975"/>
          <a:ext cx="0" cy="2095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10900" y="123825"/>
          <a:ext cx="0" cy="266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Q14"/>
  <sheetViews>
    <sheetView showGridLines="0" workbookViewId="0">
      <selection activeCell="P14" sqref="P14"/>
    </sheetView>
  </sheetViews>
  <sheetFormatPr baseColWidth="10" defaultRowHeight="12.75" x14ac:dyDescent="0.2"/>
  <cols>
    <col min="1" max="1" width="11.42578125" style="172"/>
    <col min="2" max="2" width="14.28515625" style="172" customWidth="1"/>
    <col min="3" max="3" width="21.85546875" style="172" bestFit="1" customWidth="1"/>
    <col min="4" max="4" width="19.42578125" style="172" customWidth="1"/>
    <col min="5" max="5" width="10.28515625" style="172" hidden="1" customWidth="1"/>
    <col min="6" max="6" width="3" style="172" customWidth="1"/>
    <col min="7" max="7" width="19.42578125" style="172" customWidth="1"/>
    <col min="8" max="8" width="10.28515625" style="172" hidden="1" customWidth="1"/>
    <col min="9" max="9" width="3" style="172" customWidth="1"/>
    <col min="10" max="10" width="19.42578125" style="172" customWidth="1"/>
    <col min="11" max="11" width="10.28515625" style="172" hidden="1" customWidth="1"/>
    <col min="12" max="12" width="3" style="172" customWidth="1"/>
    <col min="13" max="13" width="19.42578125" style="172" customWidth="1"/>
    <col min="14" max="14" width="9" style="172" hidden="1" customWidth="1"/>
    <col min="15" max="16384" width="11.42578125" style="172"/>
  </cols>
  <sheetData>
    <row r="2" spans="2:17" ht="24.95" customHeight="1" x14ac:dyDescent="0.2">
      <c r="B2" s="596" t="s">
        <v>105</v>
      </c>
      <c r="C2" s="596"/>
      <c r="D2" s="596"/>
      <c r="E2" s="596"/>
      <c r="F2" s="596"/>
      <c r="G2" s="596"/>
      <c r="H2" s="596"/>
      <c r="I2" s="596"/>
      <c r="J2" s="596"/>
      <c r="K2" s="596"/>
      <c r="L2" s="596"/>
      <c r="M2" s="596"/>
      <c r="N2" s="596"/>
    </row>
    <row r="3" spans="2:17" ht="18" customHeight="1" x14ac:dyDescent="0.2">
      <c r="B3" s="598" t="s">
        <v>54</v>
      </c>
      <c r="C3" s="598"/>
      <c r="D3" s="598"/>
      <c r="E3" s="598"/>
      <c r="F3" s="598"/>
      <c r="G3" s="598"/>
      <c r="H3" s="598"/>
      <c r="I3" s="598"/>
      <c r="J3" s="598"/>
      <c r="K3" s="598"/>
      <c r="L3" s="598"/>
      <c r="M3" s="598"/>
      <c r="N3" s="598"/>
    </row>
    <row r="4" spans="2:17" ht="21" customHeight="1" x14ac:dyDescent="0.25">
      <c r="B4" s="173"/>
      <c r="C4" s="173"/>
      <c r="D4" s="595" t="s">
        <v>45</v>
      </c>
      <c r="E4" s="595"/>
      <c r="G4" s="595" t="s">
        <v>46</v>
      </c>
      <c r="H4" s="595"/>
      <c r="J4" s="595" t="s">
        <v>47</v>
      </c>
      <c r="K4" s="595"/>
      <c r="M4" s="595" t="s">
        <v>157</v>
      </c>
      <c r="N4" s="595"/>
      <c r="Q4" s="172" t="s">
        <v>101</v>
      </c>
    </row>
    <row r="5" spans="2:17" ht="15.75" thickBot="1" x14ac:dyDescent="0.3">
      <c r="B5" s="481"/>
      <c r="C5" s="481"/>
      <c r="D5" s="482" t="str">
        <f>+Q4</f>
        <v>1Q19</v>
      </c>
      <c r="E5" s="174" t="s">
        <v>48</v>
      </c>
      <c r="G5" s="482" t="str">
        <f>+Q4</f>
        <v>1Q19</v>
      </c>
      <c r="H5" s="174" t="s">
        <v>48</v>
      </c>
      <c r="J5" s="482" t="str">
        <f>+Q4</f>
        <v>1Q19</v>
      </c>
      <c r="K5" s="174" t="s">
        <v>48</v>
      </c>
      <c r="M5" s="482" t="str">
        <f>+Q4</f>
        <v>1Q19</v>
      </c>
      <c r="N5" s="174" t="s">
        <v>48</v>
      </c>
    </row>
    <row r="6" spans="2:17" ht="12.75" customHeight="1" x14ac:dyDescent="0.2">
      <c r="B6" s="597" t="s">
        <v>184</v>
      </c>
      <c r="C6" s="475" t="s">
        <v>49</v>
      </c>
      <c r="D6" s="476">
        <v>4.8170976235445639E-2</v>
      </c>
      <c r="E6" s="477">
        <v>-5.0000000000000001E-3</v>
      </c>
      <c r="F6" s="182"/>
      <c r="G6" s="476">
        <v>3.3486268712680678E-2</v>
      </c>
      <c r="H6" s="477">
        <v>5.0000000000000001E-3</v>
      </c>
      <c r="I6" s="182"/>
      <c r="J6" s="476">
        <v>-8.8379079083886758E-3</v>
      </c>
      <c r="K6" s="477">
        <v>-1.2999999999999999E-2</v>
      </c>
      <c r="M6" s="476">
        <v>7.3191771480427992E-2</v>
      </c>
      <c r="N6" s="175">
        <v>-2.0865539362729448</v>
      </c>
    </row>
    <row r="7" spans="2:17" x14ac:dyDescent="0.2">
      <c r="B7" s="597"/>
      <c r="C7" s="176" t="s">
        <v>70</v>
      </c>
      <c r="D7" s="478">
        <v>0.11425325544007592</v>
      </c>
      <c r="E7" s="478">
        <v>8.1000000000000003E-2</v>
      </c>
      <c r="F7" s="479"/>
      <c r="G7" s="478">
        <v>0.12370994714279271</v>
      </c>
      <c r="H7" s="478">
        <v>6.8000000000000005E-2</v>
      </c>
      <c r="I7" s="479"/>
      <c r="J7" s="478">
        <v>0.15563034536510734</v>
      </c>
      <c r="K7" s="478">
        <v>-2.5999999999999999E-2</v>
      </c>
      <c r="L7" s="463"/>
      <c r="M7" s="478"/>
      <c r="N7" s="177"/>
    </row>
    <row r="8" spans="2:17" x14ac:dyDescent="0.2">
      <c r="B8" s="597"/>
      <c r="C8" s="176" t="s">
        <v>11</v>
      </c>
      <c r="D8" s="478">
        <v>-1.9219875310934276E-2</v>
      </c>
      <c r="E8" s="478">
        <v>-9.2999999999999999E-2</v>
      </c>
      <c r="F8" s="479"/>
      <c r="G8" s="478">
        <v>-6.3712446742554052E-2</v>
      </c>
      <c r="H8" s="478">
        <v>-6.8000000000000005E-2</v>
      </c>
      <c r="I8" s="479"/>
      <c r="J8" s="478">
        <v>-0.14992256505889245</v>
      </c>
      <c r="K8" s="478">
        <v>3.0000000000000001E-3</v>
      </c>
      <c r="L8" s="463"/>
      <c r="M8" s="478"/>
      <c r="N8" s="177"/>
    </row>
    <row r="9" spans="2:17" ht="13.5" thickBot="1" x14ac:dyDescent="0.25">
      <c r="B9" s="484"/>
      <c r="C9" s="480"/>
      <c r="D9" s="485"/>
      <c r="E9" s="464"/>
      <c r="F9" s="463"/>
      <c r="G9" s="485"/>
      <c r="H9" s="464"/>
      <c r="I9" s="463"/>
      <c r="J9" s="485"/>
      <c r="K9" s="464"/>
      <c r="L9" s="463"/>
      <c r="M9" s="464"/>
      <c r="N9" s="177"/>
    </row>
    <row r="10" spans="2:17" x14ac:dyDescent="0.2">
      <c r="B10" s="593" t="s">
        <v>185</v>
      </c>
      <c r="C10" s="475" t="s">
        <v>49</v>
      </c>
      <c r="D10" s="483">
        <v>9.9623792950869205E-2</v>
      </c>
      <c r="E10" s="461">
        <v>5.8999999999999997E-2</v>
      </c>
      <c r="F10" s="462"/>
      <c r="G10" s="483">
        <v>8.8408716601021897E-2</v>
      </c>
      <c r="H10" s="461">
        <v>5.5E-2</v>
      </c>
      <c r="I10" s="462"/>
      <c r="J10" s="483">
        <v>9.2478996994302953E-2</v>
      </c>
      <c r="K10" s="461">
        <v>8.9999999999999993E-3</v>
      </c>
      <c r="L10" s="462"/>
      <c r="M10" s="465"/>
      <c r="N10" s="178"/>
    </row>
    <row r="11" spans="2:17" x14ac:dyDescent="0.2">
      <c r="B11" s="593"/>
      <c r="C11" s="176" t="str">
        <f>+C7</f>
        <v>Mexico &amp; Central America</v>
      </c>
      <c r="D11" s="464">
        <v>7.1994647668474965E-2</v>
      </c>
      <c r="E11" s="464">
        <v>5.1999999999999998E-2</v>
      </c>
      <c r="F11" s="462"/>
      <c r="G11" s="464">
        <v>8.2680649710938026E-2</v>
      </c>
      <c r="H11" s="464">
        <v>0.04</v>
      </c>
      <c r="I11" s="462"/>
      <c r="J11" s="464">
        <v>0.12439409679805968</v>
      </c>
      <c r="K11" s="464">
        <v>-0.04</v>
      </c>
      <c r="L11" s="462"/>
      <c r="M11" s="466"/>
      <c r="N11" s="179"/>
    </row>
    <row r="12" spans="2:17" ht="13.5" thickBot="1" x14ac:dyDescent="0.25">
      <c r="B12" s="594"/>
      <c r="C12" s="180" t="s">
        <v>11</v>
      </c>
      <c r="D12" s="467">
        <v>0.13697973643537931</v>
      </c>
      <c r="E12" s="467">
        <v>6.9000000000000006E-2</v>
      </c>
      <c r="F12" s="468"/>
      <c r="G12" s="467">
        <v>9.6830769753216916E-2</v>
      </c>
      <c r="H12" s="467">
        <v>0.08</v>
      </c>
      <c r="I12" s="468"/>
      <c r="J12" s="467">
        <v>5.4080498043847181E-2</v>
      </c>
      <c r="K12" s="467">
        <v>8.7999999999999995E-2</v>
      </c>
      <c r="L12" s="468"/>
      <c r="M12" s="467"/>
      <c r="N12" s="181"/>
    </row>
    <row r="13" spans="2:17" x14ac:dyDescent="0.2">
      <c r="M13" s="182"/>
      <c r="N13" s="182"/>
    </row>
    <row r="14" spans="2:17" ht="12.75" customHeight="1" x14ac:dyDescent="0.2">
      <c r="C14" s="183" t="s">
        <v>50</v>
      </c>
      <c r="G14" s="359"/>
    </row>
  </sheetData>
  <mergeCells count="8">
    <mergeCell ref="B10:B12"/>
    <mergeCell ref="M4:N4"/>
    <mergeCell ref="B2:N2"/>
    <mergeCell ref="D4:E4"/>
    <mergeCell ref="G4:H4"/>
    <mergeCell ref="J4:K4"/>
    <mergeCell ref="B6:B8"/>
    <mergeCell ref="B3:N3"/>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election activeCell="G19" sqref="G19"/>
    </sheetView>
  </sheetViews>
  <sheetFormatPr baseColWidth="10" defaultColWidth="9.85546875" defaultRowHeight="11.1" customHeight="1" x14ac:dyDescent="0.2"/>
  <cols>
    <col min="1" max="1" width="32.42578125" style="252" customWidth="1"/>
    <col min="2" max="2" width="1.7109375" style="255" customWidth="1"/>
    <col min="3" max="3" width="11.28515625" style="253" customWidth="1"/>
    <col min="4" max="4" width="13.140625" style="253" customWidth="1"/>
    <col min="5" max="7" width="11.28515625" style="253" customWidth="1"/>
    <col min="8" max="8" width="2.7109375" style="253" customWidth="1"/>
    <col min="9" max="10" width="11.28515625" style="253" customWidth="1"/>
    <col min="11" max="13" width="11.28515625" style="255" customWidth="1"/>
    <col min="14" max="14" width="3" style="255" customWidth="1"/>
    <col min="15" max="15" width="10.5703125" style="255" customWidth="1"/>
    <col min="16" max="16" width="13.5703125" style="245" customWidth="1"/>
    <col min="17" max="16384" width="9.85546875" style="245"/>
  </cols>
  <sheetData>
    <row r="1" spans="1:18" ht="14.25" customHeight="1" x14ac:dyDescent="0.2">
      <c r="A1" s="637" t="s">
        <v>83</v>
      </c>
      <c r="B1" s="637"/>
      <c r="C1" s="637"/>
      <c r="D1" s="637"/>
      <c r="E1" s="637"/>
      <c r="F1" s="637"/>
      <c r="G1" s="637"/>
      <c r="H1" s="637"/>
      <c r="I1" s="637"/>
      <c r="J1" s="637"/>
      <c r="K1" s="637"/>
      <c r="L1" s="637"/>
      <c r="M1" s="637"/>
      <c r="N1" s="637"/>
      <c r="O1" s="637"/>
      <c r="P1" s="244"/>
      <c r="Q1" s="244"/>
      <c r="R1" s="244"/>
    </row>
    <row r="2" spans="1:18" ht="16.5" customHeight="1" x14ac:dyDescent="0.2">
      <c r="A2" s="637" t="s">
        <v>95</v>
      </c>
      <c r="B2" s="637"/>
      <c r="C2" s="637"/>
      <c r="D2" s="637"/>
      <c r="E2" s="637"/>
      <c r="F2" s="637"/>
      <c r="G2" s="637"/>
      <c r="H2" s="637"/>
      <c r="I2" s="637"/>
      <c r="J2" s="637"/>
      <c r="K2" s="637"/>
      <c r="L2" s="637"/>
      <c r="M2" s="637"/>
      <c r="N2" s="637"/>
      <c r="O2" s="637"/>
      <c r="P2" s="246"/>
      <c r="Q2" s="246"/>
      <c r="R2" s="246"/>
    </row>
    <row r="3" spans="1:18" ht="10.5" customHeight="1" x14ac:dyDescent="0.2">
      <c r="A3" s="247"/>
      <c r="B3" s="248"/>
      <c r="C3" s="249"/>
      <c r="D3" s="249"/>
      <c r="E3" s="249"/>
      <c r="F3" s="249"/>
      <c r="G3" s="249"/>
      <c r="H3" s="249"/>
      <c r="I3" s="249"/>
      <c r="J3" s="249"/>
      <c r="K3" s="250"/>
      <c r="L3" s="250"/>
      <c r="M3" s="250"/>
      <c r="N3" s="250"/>
      <c r="O3" s="251"/>
    </row>
    <row r="4" spans="1:18" ht="23.25" customHeight="1" thickBot="1" x14ac:dyDescent="0.25">
      <c r="A4" s="638" t="s">
        <v>58</v>
      </c>
      <c r="B4" s="638"/>
      <c r="C4" s="638"/>
      <c r="D4" s="638"/>
      <c r="E4" s="638"/>
      <c r="F4" s="638"/>
      <c r="G4" s="638"/>
      <c r="H4" s="638"/>
      <c r="I4" s="638"/>
      <c r="J4" s="638"/>
      <c r="K4" s="638"/>
      <c r="L4" s="638"/>
      <c r="M4" s="638"/>
      <c r="N4" s="638"/>
      <c r="O4" s="638"/>
    </row>
    <row r="5" spans="1:18" ht="15" customHeight="1" x14ac:dyDescent="0.2">
      <c r="B5" s="253"/>
      <c r="C5" s="635" t="s">
        <v>43</v>
      </c>
      <c r="D5" s="635"/>
      <c r="E5" s="635"/>
      <c r="F5" s="635"/>
      <c r="G5" s="635"/>
      <c r="H5" s="254"/>
      <c r="I5" s="635" t="s">
        <v>79</v>
      </c>
      <c r="J5" s="635"/>
      <c r="K5" s="635"/>
      <c r="L5" s="635"/>
      <c r="M5" s="635"/>
      <c r="O5" s="256" t="s">
        <v>67</v>
      </c>
    </row>
    <row r="6" spans="1:18" ht="15" customHeight="1" x14ac:dyDescent="0.2">
      <c r="A6" s="257"/>
      <c r="B6" s="258"/>
      <c r="C6" s="259" t="s">
        <v>55</v>
      </c>
      <c r="D6" s="259" t="s">
        <v>65</v>
      </c>
      <c r="E6" s="259" t="s">
        <v>66</v>
      </c>
      <c r="F6" s="259" t="s">
        <v>56</v>
      </c>
      <c r="G6" s="259" t="s">
        <v>57</v>
      </c>
      <c r="H6" s="260"/>
      <c r="I6" s="259" t="s">
        <v>55</v>
      </c>
      <c r="J6" s="259" t="s">
        <v>65</v>
      </c>
      <c r="K6" s="259" t="s">
        <v>66</v>
      </c>
      <c r="L6" s="259" t="s">
        <v>56</v>
      </c>
      <c r="M6" s="259" t="s">
        <v>57</v>
      </c>
      <c r="N6" s="261"/>
      <c r="O6" s="262" t="s">
        <v>75</v>
      </c>
      <c r="P6" s="261"/>
      <c r="Q6" s="263"/>
      <c r="R6" s="263"/>
    </row>
    <row r="7" spans="1:18" ht="15" customHeight="1" x14ac:dyDescent="0.2">
      <c r="A7" s="264" t="s">
        <v>224</v>
      </c>
      <c r="B7" s="258"/>
      <c r="C7" s="265">
        <v>1348.7874795286134</v>
      </c>
      <c r="D7" s="265">
        <v>102.94644582571998</v>
      </c>
      <c r="E7" s="265">
        <v>279.00265227466207</v>
      </c>
      <c r="F7" s="265">
        <v>119.46996694924093</v>
      </c>
      <c r="G7" s="265">
        <v>1850.2065445782364</v>
      </c>
      <c r="H7" s="266"/>
      <c r="I7" s="265">
        <v>1345.9936250446062</v>
      </c>
      <c r="J7" s="265">
        <v>98.369324605468051</v>
      </c>
      <c r="K7" s="265">
        <v>289.28269844361887</v>
      </c>
      <c r="L7" s="265">
        <v>111.31731108283299</v>
      </c>
      <c r="M7" s="265">
        <v>1844.9629591765261</v>
      </c>
      <c r="N7" s="267"/>
      <c r="O7" s="268">
        <v>2.8421087673493606E-3</v>
      </c>
      <c r="P7" s="261"/>
      <c r="Q7" s="261"/>
      <c r="R7" s="269"/>
    </row>
    <row r="8" spans="1:18" ht="15" customHeight="1" x14ac:dyDescent="0.2">
      <c r="A8" s="264" t="s">
        <v>232</v>
      </c>
      <c r="B8" s="258"/>
      <c r="C8" s="265">
        <v>182.4451296019995</v>
      </c>
      <c r="D8" s="265">
        <v>11.073881403545537</v>
      </c>
      <c r="E8" s="265">
        <v>0.62352272730000002</v>
      </c>
      <c r="F8" s="265">
        <v>20.606453537057085</v>
      </c>
      <c r="G8" s="265">
        <v>214.74898726990213</v>
      </c>
      <c r="H8" s="266"/>
      <c r="I8" s="265">
        <v>142.76398875339703</v>
      </c>
      <c r="J8" s="265">
        <v>10.466978845332001</v>
      </c>
      <c r="K8" s="265">
        <v>0.61412972379999997</v>
      </c>
      <c r="L8" s="265">
        <v>19.110860696570015</v>
      </c>
      <c r="M8" s="265">
        <v>172.95595801909906</v>
      </c>
      <c r="N8" s="267"/>
      <c r="O8" s="268">
        <v>0.24163971990018407</v>
      </c>
      <c r="P8" s="261"/>
      <c r="Q8" s="261"/>
      <c r="R8" s="269"/>
    </row>
    <row r="9" spans="1:18" ht="15" customHeight="1" x14ac:dyDescent="0.2">
      <c r="A9" s="270" t="s">
        <v>233</v>
      </c>
      <c r="B9" s="258"/>
      <c r="C9" s="271">
        <v>1531.2326091306129</v>
      </c>
      <c r="D9" s="271">
        <v>114.02032722926552</v>
      </c>
      <c r="E9" s="271">
        <v>279.62617500196205</v>
      </c>
      <c r="F9" s="271">
        <v>140.07642048629802</v>
      </c>
      <c r="G9" s="271">
        <v>2064.9555318481384</v>
      </c>
      <c r="H9" s="266"/>
      <c r="I9" s="271">
        <v>1488.7576137980031</v>
      </c>
      <c r="J9" s="271">
        <v>108.83630345080005</v>
      </c>
      <c r="K9" s="271">
        <v>289.89682816741885</v>
      </c>
      <c r="L9" s="271">
        <v>130.42817177940299</v>
      </c>
      <c r="M9" s="271">
        <v>2017.918917195625</v>
      </c>
      <c r="N9" s="267"/>
      <c r="O9" s="272">
        <v>2.3309467120652183E-2</v>
      </c>
      <c r="P9" s="261"/>
      <c r="Q9" s="261"/>
      <c r="R9" s="269"/>
    </row>
    <row r="10" spans="1:18" ht="15" customHeight="1" x14ac:dyDescent="0.2">
      <c r="A10" s="264" t="s">
        <v>188</v>
      </c>
      <c r="B10" s="273"/>
      <c r="C10" s="265">
        <v>207.63263895840572</v>
      </c>
      <c r="D10" s="265">
        <v>26.649514448966563</v>
      </c>
      <c r="E10" s="265">
        <v>19.639867220228119</v>
      </c>
      <c r="F10" s="265">
        <v>17.51671652906278</v>
      </c>
      <c r="G10" s="265">
        <v>271.43873715666319</v>
      </c>
      <c r="H10" s="266"/>
      <c r="I10" s="265">
        <v>199.71164529589367</v>
      </c>
      <c r="J10" s="265">
        <v>24.444750049377006</v>
      </c>
      <c r="K10" s="265">
        <v>18.603379860361041</v>
      </c>
      <c r="L10" s="265">
        <v>22.281928215773021</v>
      </c>
      <c r="M10" s="265">
        <v>265.04170342140475</v>
      </c>
      <c r="N10" s="267"/>
      <c r="O10" s="268">
        <v>2.4135951635835262E-2</v>
      </c>
      <c r="P10" s="261"/>
      <c r="Q10" s="261"/>
      <c r="R10" s="269"/>
    </row>
    <row r="11" spans="1:18" ht="15" customHeight="1" x14ac:dyDescent="0.2">
      <c r="A11" s="264" t="s">
        <v>234</v>
      </c>
      <c r="B11" s="273"/>
      <c r="C11" s="265" t="s">
        <v>182</v>
      </c>
      <c r="D11" s="265" t="s">
        <v>182</v>
      </c>
      <c r="E11" s="265" t="s">
        <v>182</v>
      </c>
      <c r="F11" s="265" t="s">
        <v>182</v>
      </c>
      <c r="G11" s="265" t="s">
        <v>182</v>
      </c>
      <c r="H11" s="266"/>
      <c r="I11" s="265">
        <v>54.565427422863245</v>
      </c>
      <c r="J11" s="265">
        <v>6.8127151236039989</v>
      </c>
      <c r="K11" s="265">
        <v>0.53861743435500031</v>
      </c>
      <c r="L11" s="265">
        <v>2.3281162662081569</v>
      </c>
      <c r="M11" s="265">
        <v>64.244876247030405</v>
      </c>
      <c r="N11" s="267"/>
      <c r="O11" s="268" t="s">
        <v>133</v>
      </c>
      <c r="P11" s="261"/>
      <c r="Q11" s="261"/>
      <c r="R11" s="269"/>
    </row>
    <row r="12" spans="1:18" ht="15" customHeight="1" x14ac:dyDescent="0.2">
      <c r="A12" s="264" t="s">
        <v>225</v>
      </c>
      <c r="B12" s="273"/>
      <c r="C12" s="265">
        <v>688.8329893959999</v>
      </c>
      <c r="D12" s="265">
        <v>46.879093447999935</v>
      </c>
      <c r="E12" s="265">
        <v>7.6118083319999901</v>
      </c>
      <c r="F12" s="265">
        <v>44.098083190999965</v>
      </c>
      <c r="G12" s="265">
        <v>787.42197436699985</v>
      </c>
      <c r="H12" s="266"/>
      <c r="I12" s="265">
        <v>680.4278690049</v>
      </c>
      <c r="J12" s="265">
        <v>40.753374594693398</v>
      </c>
      <c r="K12" s="265">
        <v>6.5574906254065963</v>
      </c>
      <c r="L12" s="265">
        <v>37.321826043000016</v>
      </c>
      <c r="M12" s="265">
        <v>765.0605602679999</v>
      </c>
      <c r="N12" s="267"/>
      <c r="O12" s="268">
        <v>2.9228292844120318E-2</v>
      </c>
      <c r="P12" s="261"/>
      <c r="Q12" s="261"/>
      <c r="R12" s="269"/>
    </row>
    <row r="13" spans="1:18" ht="15" customHeight="1" x14ac:dyDescent="0.2">
      <c r="A13" s="264" t="s">
        <v>226</v>
      </c>
      <c r="B13" s="273"/>
      <c r="C13" s="265">
        <v>140.87414949984108</v>
      </c>
      <c r="D13" s="265">
        <v>17.365952824910146</v>
      </c>
      <c r="E13" s="265">
        <v>4.6798262159600101</v>
      </c>
      <c r="F13" s="265">
        <v>12.374268302895594</v>
      </c>
      <c r="G13" s="265">
        <v>175.29419684360684</v>
      </c>
      <c r="H13" s="266"/>
      <c r="I13" s="265">
        <v>166.20757707342699</v>
      </c>
      <c r="J13" s="265">
        <v>20.416248996705722</v>
      </c>
      <c r="K13" s="265">
        <v>3.7272423059400035</v>
      </c>
      <c r="L13" s="265">
        <v>15.57097857725226</v>
      </c>
      <c r="M13" s="265">
        <v>205.92204695332495</v>
      </c>
      <c r="N13" s="267"/>
      <c r="O13" s="268">
        <v>-0.14873516732601411</v>
      </c>
      <c r="P13" s="261"/>
      <c r="Q13" s="261"/>
      <c r="R13" s="269"/>
    </row>
    <row r="14" spans="1:18" ht="15" customHeight="1" x14ac:dyDescent="0.2">
      <c r="A14" s="264" t="s">
        <v>230</v>
      </c>
      <c r="B14" s="273"/>
      <c r="C14" s="265">
        <v>20.784635148441673</v>
      </c>
      <c r="D14" s="265">
        <v>1.5717934128490405</v>
      </c>
      <c r="E14" s="265">
        <v>0</v>
      </c>
      <c r="F14" s="265">
        <v>0.33054269166699418</v>
      </c>
      <c r="G14" s="265">
        <v>22.686971252957708</v>
      </c>
      <c r="H14" s="266"/>
      <c r="I14" s="265" t="s">
        <v>182</v>
      </c>
      <c r="J14" s="265" t="s">
        <v>182</v>
      </c>
      <c r="K14" s="265" t="s">
        <v>182</v>
      </c>
      <c r="L14" s="265" t="s">
        <v>182</v>
      </c>
      <c r="M14" s="265" t="s">
        <v>182</v>
      </c>
      <c r="N14" s="267"/>
      <c r="O14" s="268" t="s">
        <v>235</v>
      </c>
      <c r="P14" s="261"/>
      <c r="Q14" s="261"/>
      <c r="R14" s="269"/>
    </row>
    <row r="15" spans="1:18" ht="15" customHeight="1" x14ac:dyDescent="0.2">
      <c r="A15" s="270" t="s">
        <v>11</v>
      </c>
      <c r="B15" s="258"/>
      <c r="C15" s="271">
        <v>1058.1244130026882</v>
      </c>
      <c r="D15" s="271">
        <v>92.466354134725691</v>
      </c>
      <c r="E15" s="271">
        <v>31.931501768188117</v>
      </c>
      <c r="F15" s="271">
        <v>74.319610714625341</v>
      </c>
      <c r="G15" s="271">
        <v>1256.8418796202275</v>
      </c>
      <c r="H15" s="266"/>
      <c r="I15" s="271">
        <v>1100.912518797084</v>
      </c>
      <c r="J15" s="271">
        <v>92.42708876438013</v>
      </c>
      <c r="K15" s="271">
        <v>29.426730226062642</v>
      </c>
      <c r="L15" s="271">
        <v>77.502849102233455</v>
      </c>
      <c r="M15" s="271">
        <v>1300.26918688976</v>
      </c>
      <c r="N15" s="267"/>
      <c r="O15" s="272">
        <v>-3.3398705212272617E-2</v>
      </c>
      <c r="P15" s="261"/>
      <c r="Q15" s="261"/>
      <c r="R15" s="269"/>
    </row>
    <row r="16" spans="1:18" ht="15" customHeight="1" thickBot="1" x14ac:dyDescent="0.25">
      <c r="A16" s="274" t="s">
        <v>59</v>
      </c>
      <c r="B16" s="274"/>
      <c r="C16" s="275">
        <v>2589.3570221333011</v>
      </c>
      <c r="D16" s="275">
        <v>206.48668136399121</v>
      </c>
      <c r="E16" s="275">
        <v>311.55767677015018</v>
      </c>
      <c r="F16" s="275">
        <v>214.39603120092335</v>
      </c>
      <c r="G16" s="275">
        <v>3321.7974114683657</v>
      </c>
      <c r="H16" s="275"/>
      <c r="I16" s="275">
        <v>2589.6701325950871</v>
      </c>
      <c r="J16" s="275">
        <v>201.26339221518018</v>
      </c>
      <c r="K16" s="275">
        <v>319.32355839348151</v>
      </c>
      <c r="L16" s="275">
        <v>207.93102088163644</v>
      </c>
      <c r="M16" s="275">
        <v>3318.188104085385</v>
      </c>
      <c r="N16" s="275"/>
      <c r="O16" s="276">
        <v>1.0877344109987419E-3</v>
      </c>
      <c r="P16" s="261"/>
      <c r="Q16" s="261"/>
      <c r="R16" s="269"/>
    </row>
    <row r="17" spans="1:18" ht="6" customHeight="1" x14ac:dyDescent="0.2">
      <c r="A17" s="277"/>
      <c r="B17" s="277"/>
      <c r="C17" s="278"/>
      <c r="D17" s="278"/>
      <c r="E17" s="278"/>
      <c r="F17" s="278"/>
      <c r="G17" s="278"/>
      <c r="H17" s="278"/>
      <c r="I17" s="278"/>
      <c r="J17" s="278"/>
      <c r="K17" s="278"/>
      <c r="L17" s="278"/>
      <c r="M17" s="278"/>
      <c r="N17" s="278"/>
      <c r="O17" s="279"/>
      <c r="P17" s="261"/>
      <c r="Q17" s="261"/>
      <c r="R17" s="269"/>
    </row>
    <row r="18" spans="1:18" ht="15" customHeight="1" x14ac:dyDescent="0.2">
      <c r="A18" s="231" t="s">
        <v>77</v>
      </c>
      <c r="B18" s="277"/>
      <c r="C18" s="278"/>
      <c r="D18" s="278"/>
      <c r="E18" s="278"/>
      <c r="F18" s="278"/>
      <c r="G18" s="278"/>
      <c r="H18" s="278"/>
      <c r="I18" s="278"/>
      <c r="J18" s="278"/>
      <c r="K18" s="278"/>
      <c r="L18" s="278"/>
      <c r="M18" s="278"/>
      <c r="N18" s="278"/>
      <c r="O18" s="279"/>
      <c r="P18" s="261"/>
      <c r="Q18" s="261"/>
      <c r="R18" s="269"/>
    </row>
    <row r="19" spans="1:18" ht="15" customHeight="1" x14ac:dyDescent="0.2">
      <c r="A19" s="231" t="s">
        <v>78</v>
      </c>
      <c r="B19" s="277"/>
      <c r="C19" s="278"/>
      <c r="D19" s="278"/>
      <c r="E19" s="278"/>
      <c r="F19" s="278"/>
      <c r="G19" s="278"/>
      <c r="H19" s="278"/>
      <c r="I19" s="278"/>
      <c r="J19" s="278"/>
      <c r="K19" s="278"/>
      <c r="L19" s="278"/>
      <c r="M19" s="278"/>
      <c r="N19" s="278"/>
      <c r="O19" s="279"/>
      <c r="P19" s="261"/>
      <c r="Q19" s="261"/>
      <c r="R19" s="269"/>
    </row>
    <row r="20" spans="1:18" ht="17.25" customHeight="1" x14ac:dyDescent="0.2"/>
    <row r="21" spans="1:18" ht="23.25" customHeight="1" thickBot="1" x14ac:dyDescent="0.25">
      <c r="A21" s="638" t="s">
        <v>60</v>
      </c>
      <c r="B21" s="638"/>
      <c r="C21" s="638"/>
      <c r="D21" s="638"/>
      <c r="E21" s="638"/>
      <c r="F21" s="638"/>
      <c r="G21" s="638"/>
      <c r="H21" s="638"/>
      <c r="I21" s="638"/>
      <c r="J21" s="638"/>
      <c r="K21" s="638"/>
      <c r="L21" s="638"/>
      <c r="M21" s="638"/>
      <c r="N21" s="638"/>
      <c r="O21" s="638"/>
    </row>
    <row r="22" spans="1:18" ht="15" customHeight="1" x14ac:dyDescent="0.2">
      <c r="B22" s="253"/>
      <c r="C22" s="635" t="str">
        <f>+C5</f>
        <v>FY 2018</v>
      </c>
      <c r="D22" s="635"/>
      <c r="E22" s="635"/>
      <c r="F22" s="635"/>
      <c r="G22" s="635"/>
      <c r="H22" s="254"/>
      <c r="I22" s="635" t="s">
        <v>79</v>
      </c>
      <c r="J22" s="635"/>
      <c r="K22" s="635"/>
      <c r="L22" s="635"/>
      <c r="M22" s="635"/>
      <c r="O22" s="256" t="s">
        <v>67</v>
      </c>
    </row>
    <row r="23" spans="1:18" ht="15" customHeight="1" x14ac:dyDescent="0.2">
      <c r="A23" s="257"/>
      <c r="B23" s="258"/>
      <c r="C23" s="259" t="s">
        <v>55</v>
      </c>
      <c r="D23" s="636" t="s">
        <v>65</v>
      </c>
      <c r="E23" s="636"/>
      <c r="F23" s="259" t="s">
        <v>56</v>
      </c>
      <c r="G23" s="259" t="s">
        <v>57</v>
      </c>
      <c r="H23" s="260"/>
      <c r="I23" s="259" t="s">
        <v>55</v>
      </c>
      <c r="J23" s="636" t="s">
        <v>65</v>
      </c>
      <c r="K23" s="636"/>
      <c r="L23" s="259" t="s">
        <v>56</v>
      </c>
      <c r="M23" s="259" t="s">
        <v>57</v>
      </c>
      <c r="N23" s="261"/>
      <c r="O23" s="262" t="s">
        <v>75</v>
      </c>
      <c r="P23" s="261"/>
      <c r="Q23" s="263"/>
      <c r="R23" s="263"/>
    </row>
    <row r="24" spans="1:18" ht="15" customHeight="1" x14ac:dyDescent="0.2">
      <c r="A24" s="264" t="str">
        <f t="shared" ref="A24:A33" si="0">+A7</f>
        <v>Mexico</v>
      </c>
      <c r="B24" s="258"/>
      <c r="C24" s="265">
        <v>8015.0707722720435</v>
      </c>
      <c r="D24" s="631">
        <v>754.93891280206697</v>
      </c>
      <c r="E24" s="631"/>
      <c r="F24" s="265">
        <v>958.17056448243306</v>
      </c>
      <c r="G24" s="265">
        <v>9728.1802495565425</v>
      </c>
      <c r="H24" s="266"/>
      <c r="I24" s="265">
        <v>8122.6905241203658</v>
      </c>
      <c r="J24" s="631">
        <v>727.60572735697201</v>
      </c>
      <c r="K24" s="631"/>
      <c r="L24" s="265">
        <v>914.18496097966306</v>
      </c>
      <c r="M24" s="265">
        <v>9764.4812124569999</v>
      </c>
      <c r="N24" s="267"/>
      <c r="O24" s="268">
        <v>-3.7176540269385772E-3</v>
      </c>
      <c r="P24" s="261"/>
      <c r="Q24" s="261"/>
      <c r="R24" s="269"/>
    </row>
    <row r="25" spans="1:18" s="282" customFormat="1" ht="15" customHeight="1" x14ac:dyDescent="0.2">
      <c r="A25" s="264" t="str">
        <f t="shared" si="0"/>
        <v>Central America</v>
      </c>
      <c r="B25" s="258"/>
      <c r="C25" s="265">
        <v>1468.0899284513453</v>
      </c>
      <c r="D25" s="631">
        <v>63.786980622606372</v>
      </c>
      <c r="E25" s="631"/>
      <c r="F25" s="265">
        <v>247.40932983520372</v>
      </c>
      <c r="G25" s="265">
        <v>1779.2862389091551</v>
      </c>
      <c r="H25" s="266"/>
      <c r="I25" s="265">
        <v>1158.79813209338</v>
      </c>
      <c r="J25" s="631">
        <v>61.033320000475996</v>
      </c>
      <c r="K25" s="631"/>
      <c r="L25" s="265">
        <v>247.35081099086455</v>
      </c>
      <c r="M25" s="265">
        <v>1467.1822630847205</v>
      </c>
      <c r="N25" s="267"/>
      <c r="O25" s="268">
        <v>0.21272338391567147</v>
      </c>
      <c r="P25" s="280"/>
      <c r="Q25" s="280"/>
      <c r="R25" s="281"/>
    </row>
    <row r="26" spans="1:18" ht="15" customHeight="1" x14ac:dyDescent="0.2">
      <c r="A26" s="270" t="str">
        <f t="shared" si="0"/>
        <v>Mexico and Central America</v>
      </c>
      <c r="B26" s="258"/>
      <c r="C26" s="271">
        <v>9483.1607007233888</v>
      </c>
      <c r="D26" s="634">
        <v>818.72589342467336</v>
      </c>
      <c r="E26" s="634"/>
      <c r="F26" s="271">
        <v>1205.5798943176369</v>
      </c>
      <c r="G26" s="271">
        <v>11507.466488465698</v>
      </c>
      <c r="H26" s="266"/>
      <c r="I26" s="271">
        <v>9281.4886562137453</v>
      </c>
      <c r="J26" s="634">
        <v>788.63904735744802</v>
      </c>
      <c r="K26" s="634"/>
      <c r="L26" s="271">
        <v>1161.5357719705275</v>
      </c>
      <c r="M26" s="271">
        <v>11231.663475541722</v>
      </c>
      <c r="N26" s="267"/>
      <c r="O26" s="272">
        <v>2.4555847272718756E-2</v>
      </c>
      <c r="P26" s="261"/>
      <c r="Q26" s="261"/>
      <c r="R26" s="269"/>
    </row>
    <row r="27" spans="1:18" ht="15" customHeight="1" x14ac:dyDescent="0.2">
      <c r="A27" s="264" t="str">
        <f t="shared" si="0"/>
        <v>Colombia</v>
      </c>
      <c r="B27" s="273"/>
      <c r="C27" s="265">
        <v>1505.2928943262718</v>
      </c>
      <c r="D27" s="631">
        <v>361.34009865782963</v>
      </c>
      <c r="E27" s="631"/>
      <c r="F27" s="265">
        <v>193.66657719518182</v>
      </c>
      <c r="G27" s="265">
        <v>2060.2995701792834</v>
      </c>
      <c r="H27" s="266"/>
      <c r="I27" s="265">
        <v>1511.4707780259032</v>
      </c>
      <c r="J27" s="631">
        <v>312.54385534147599</v>
      </c>
      <c r="K27" s="631"/>
      <c r="L27" s="265">
        <v>222.51353563262069</v>
      </c>
      <c r="M27" s="265">
        <v>2046.5281689999999</v>
      </c>
      <c r="N27" s="267"/>
      <c r="O27" s="268">
        <v>6.7291530055082482E-3</v>
      </c>
      <c r="P27" s="261"/>
      <c r="Q27" s="261"/>
      <c r="R27" s="269"/>
    </row>
    <row r="28" spans="1:18" ht="15" customHeight="1" x14ac:dyDescent="0.2">
      <c r="A28" s="264" t="str">
        <f t="shared" si="0"/>
        <v>Venezuela</v>
      </c>
      <c r="B28" s="273"/>
      <c r="C28" s="265" t="s">
        <v>133</v>
      </c>
      <c r="D28" s="631" t="s">
        <v>133</v>
      </c>
      <c r="E28" s="631"/>
      <c r="F28" s="265" t="s">
        <v>133</v>
      </c>
      <c r="G28" s="265" t="s">
        <v>133</v>
      </c>
      <c r="H28" s="266"/>
      <c r="I28" s="265">
        <v>358.31320892731287</v>
      </c>
      <c r="J28" s="631">
        <v>61.530612429593688</v>
      </c>
      <c r="K28" s="631">
        <v>0</v>
      </c>
      <c r="L28" s="265">
        <v>21.180118985202522</v>
      </c>
      <c r="M28" s="265">
        <v>441.02394034210909</v>
      </c>
      <c r="N28" s="267"/>
      <c r="O28" s="268" t="s">
        <v>133</v>
      </c>
      <c r="P28" s="261"/>
      <c r="Q28" s="261"/>
      <c r="R28" s="269"/>
    </row>
    <row r="29" spans="1:18" ht="15" customHeight="1" x14ac:dyDescent="0.2">
      <c r="A29" s="264" t="str">
        <f t="shared" si="0"/>
        <v>Brazil</v>
      </c>
      <c r="B29" s="273"/>
      <c r="C29" s="265">
        <v>4237.3321092429933</v>
      </c>
      <c r="D29" s="631">
        <v>405.23775467800004</v>
      </c>
      <c r="E29" s="631"/>
      <c r="F29" s="265">
        <v>482.87107327199993</v>
      </c>
      <c r="G29" s="265">
        <v>5125.4409371929933</v>
      </c>
      <c r="H29" s="266"/>
      <c r="I29" s="265">
        <v>4079.5626904449991</v>
      </c>
      <c r="J29" s="631">
        <v>358.40651248500001</v>
      </c>
      <c r="K29" s="631">
        <v>0</v>
      </c>
      <c r="L29" s="265">
        <v>419.65341389500009</v>
      </c>
      <c r="M29" s="265">
        <v>4857.6226168249996</v>
      </c>
      <c r="N29" s="267"/>
      <c r="O29" s="268">
        <v>5.5133620187037602E-2</v>
      </c>
      <c r="P29" s="261"/>
      <c r="Q29" s="261"/>
      <c r="R29" s="269"/>
    </row>
    <row r="30" spans="1:18" ht="15" customHeight="1" x14ac:dyDescent="0.2">
      <c r="A30" s="264" t="str">
        <f t="shared" si="0"/>
        <v>Argentina</v>
      </c>
      <c r="B30" s="273"/>
      <c r="C30" s="265">
        <v>737.96831200000008</v>
      </c>
      <c r="D30" s="631">
        <v>97.255323000000004</v>
      </c>
      <c r="E30" s="631"/>
      <c r="F30" s="265">
        <v>84.848060999999987</v>
      </c>
      <c r="G30" s="265">
        <v>920.07169600000009</v>
      </c>
      <c r="H30" s="266"/>
      <c r="I30" s="265">
        <v>813.9030439999998</v>
      </c>
      <c r="J30" s="631">
        <v>105.025109</v>
      </c>
      <c r="K30" s="631">
        <v>0</v>
      </c>
      <c r="L30" s="265">
        <v>101.02075099999999</v>
      </c>
      <c r="M30" s="265">
        <v>1019.9489039999999</v>
      </c>
      <c r="N30" s="267"/>
      <c r="O30" s="268">
        <v>-9.792373677573929E-2</v>
      </c>
      <c r="P30" s="261"/>
      <c r="Q30" s="261"/>
      <c r="R30" s="269"/>
    </row>
    <row r="31" spans="1:18" ht="15" customHeight="1" x14ac:dyDescent="0.2">
      <c r="A31" s="264" t="str">
        <f t="shared" si="0"/>
        <v>Uruguay</v>
      </c>
      <c r="B31" s="273"/>
      <c r="C31" s="265">
        <v>103.92189478553362</v>
      </c>
      <c r="D31" s="631">
        <v>7.2678708040477549</v>
      </c>
      <c r="E31" s="631"/>
      <c r="F31" s="265">
        <v>1.2092929322553125</v>
      </c>
      <c r="G31" s="265">
        <v>112.39905852183669</v>
      </c>
      <c r="H31" s="266"/>
      <c r="I31" s="265" t="s">
        <v>133</v>
      </c>
      <c r="J31" s="631" t="s">
        <v>133</v>
      </c>
      <c r="K31" s="631">
        <v>0</v>
      </c>
      <c r="L31" s="265" t="s">
        <v>133</v>
      </c>
      <c r="M31" s="265" t="s">
        <v>133</v>
      </c>
      <c r="N31" s="267"/>
      <c r="O31" s="268" t="s">
        <v>235</v>
      </c>
      <c r="P31" s="261"/>
      <c r="Q31" s="261"/>
      <c r="R31" s="269"/>
    </row>
    <row r="32" spans="1:18" ht="15" customHeight="1" x14ac:dyDescent="0.2">
      <c r="A32" s="270" t="str">
        <f t="shared" si="0"/>
        <v>South America</v>
      </c>
      <c r="B32" s="258"/>
      <c r="C32" s="271">
        <v>6584.515210354798</v>
      </c>
      <c r="D32" s="634">
        <v>871.10104713987744</v>
      </c>
      <c r="E32" s="634"/>
      <c r="F32" s="271">
        <v>762.59500439943702</v>
      </c>
      <c r="G32" s="271">
        <v>8218.2112618941137</v>
      </c>
      <c r="H32" s="266"/>
      <c r="I32" s="271">
        <v>6763.2497213982151</v>
      </c>
      <c r="J32" s="634">
        <v>837.50608925606969</v>
      </c>
      <c r="K32" s="634"/>
      <c r="L32" s="271">
        <v>764.3678195128233</v>
      </c>
      <c r="M32" s="271">
        <v>8365.1236301671088</v>
      </c>
      <c r="N32" s="267"/>
      <c r="O32" s="272">
        <v>-1.7562486194846572E-2</v>
      </c>
      <c r="P32" s="261"/>
      <c r="Q32" s="261"/>
      <c r="R32" s="269"/>
    </row>
    <row r="33" spans="1:18" ht="15" customHeight="1" thickBot="1" x14ac:dyDescent="0.25">
      <c r="A33" s="274" t="str">
        <f t="shared" si="0"/>
        <v>TOTAL</v>
      </c>
      <c r="B33" s="274"/>
      <c r="C33" s="275">
        <v>16067.675911078186</v>
      </c>
      <c r="D33" s="633">
        <v>1689.8269405645508</v>
      </c>
      <c r="E33" s="633"/>
      <c r="F33" s="275">
        <v>1968.174898717074</v>
      </c>
      <c r="G33" s="275">
        <v>19725.677750359813</v>
      </c>
      <c r="H33" s="275"/>
      <c r="I33" s="275">
        <v>16044.73837761196</v>
      </c>
      <c r="J33" s="633">
        <v>1626.1451366135177</v>
      </c>
      <c r="K33" s="633"/>
      <c r="L33" s="275">
        <v>1925.9035914833507</v>
      </c>
      <c r="M33" s="275">
        <v>19596.78710570883</v>
      </c>
      <c r="N33" s="275"/>
      <c r="O33" s="276">
        <v>6.5771314428084704E-3</v>
      </c>
      <c r="P33" s="261"/>
      <c r="Q33" s="261"/>
      <c r="R33" s="269"/>
    </row>
    <row r="34" spans="1:18" ht="11.1" customHeight="1" x14ac:dyDescent="0.2">
      <c r="J34" s="631"/>
      <c r="K34" s="631"/>
    </row>
    <row r="35" spans="1:18" ht="24.95" customHeight="1" thickBot="1" x14ac:dyDescent="0.25">
      <c r="A35" s="283" t="s">
        <v>63</v>
      </c>
      <c r="B35" s="283"/>
      <c r="C35" s="283"/>
      <c r="D35" s="283"/>
      <c r="E35" s="283"/>
      <c r="F35" s="284"/>
      <c r="G35" s="284"/>
      <c r="H35" s="284"/>
      <c r="I35" s="284"/>
      <c r="J35" s="284"/>
      <c r="K35" s="284"/>
      <c r="L35" s="284"/>
      <c r="M35" s="284"/>
      <c r="N35" s="284"/>
      <c r="O35" s="284"/>
    </row>
    <row r="36" spans="1:18" ht="21" customHeight="1" x14ac:dyDescent="0.2">
      <c r="A36" s="285" t="s">
        <v>64</v>
      </c>
      <c r="C36" s="286" t="s">
        <v>43</v>
      </c>
      <c r="D36" s="286" t="s">
        <v>79</v>
      </c>
      <c r="E36" s="287" t="s">
        <v>75</v>
      </c>
    </row>
    <row r="37" spans="1:18" ht="15" customHeight="1" x14ac:dyDescent="0.2">
      <c r="A37" s="288" t="s">
        <v>224</v>
      </c>
      <c r="B37" s="289"/>
      <c r="C37" s="290">
        <v>84351.111834510011</v>
      </c>
      <c r="D37" s="290">
        <v>79850.157662330021</v>
      </c>
      <c r="E37" s="291">
        <v>5.6367505136478258E-2</v>
      </c>
    </row>
    <row r="38" spans="1:18" ht="15" customHeight="1" x14ac:dyDescent="0.2">
      <c r="A38" s="292" t="s">
        <v>232</v>
      </c>
      <c r="B38" s="289"/>
      <c r="C38" s="293">
        <v>15810.861153357651</v>
      </c>
      <c r="D38" s="293">
        <v>12792.54283444885</v>
      </c>
      <c r="E38" s="294">
        <v>0.23594357728322923</v>
      </c>
    </row>
    <row r="39" spans="1:18" ht="15" customHeight="1" x14ac:dyDescent="0.2">
      <c r="A39" s="288" t="s">
        <v>233</v>
      </c>
      <c r="B39" s="289"/>
      <c r="C39" s="290">
        <v>100161.97298786766</v>
      </c>
      <c r="D39" s="290">
        <v>92642.700496778867</v>
      </c>
      <c r="E39" s="291">
        <v>8.1164219639195734E-2</v>
      </c>
    </row>
    <row r="40" spans="1:18" ht="15" customHeight="1" x14ac:dyDescent="0.2">
      <c r="A40" s="288" t="s">
        <v>188</v>
      </c>
      <c r="B40" s="289"/>
      <c r="C40" s="290">
        <v>14579.806774769819</v>
      </c>
      <c r="D40" s="290">
        <v>14222.025790510837</v>
      </c>
      <c r="E40" s="291">
        <v>2.5156822911803323E-2</v>
      </c>
    </row>
    <row r="41" spans="1:18" ht="15" customHeight="1" x14ac:dyDescent="0.2">
      <c r="A41" s="288" t="s">
        <v>234</v>
      </c>
      <c r="B41" s="289"/>
      <c r="C41" s="290" t="s">
        <v>133</v>
      </c>
      <c r="D41" s="290">
        <v>4005.036601992063</v>
      </c>
      <c r="E41" s="291" t="s">
        <v>133</v>
      </c>
    </row>
    <row r="42" spans="1:18" ht="15" customHeight="1" x14ac:dyDescent="0.2">
      <c r="A42" s="288" t="s">
        <v>236</v>
      </c>
      <c r="B42" s="289"/>
      <c r="C42" s="290">
        <v>56522.72166554568</v>
      </c>
      <c r="D42" s="290">
        <v>58517.528229066033</v>
      </c>
      <c r="E42" s="291">
        <v>-3.4089043469363811E-2</v>
      </c>
    </row>
    <row r="43" spans="1:18" ht="15" customHeight="1" x14ac:dyDescent="0.2">
      <c r="A43" s="288" t="s">
        <v>226</v>
      </c>
      <c r="B43" s="289"/>
      <c r="C43" s="290">
        <v>9151.6606532383976</v>
      </c>
      <c r="D43" s="290">
        <v>13868.858601719921</v>
      </c>
      <c r="E43" s="291">
        <v>-0.34012877944379138</v>
      </c>
    </row>
    <row r="44" spans="1:18" ht="15" customHeight="1" x14ac:dyDescent="0.2">
      <c r="A44" s="288" t="s">
        <v>230</v>
      </c>
      <c r="B44" s="289"/>
      <c r="C44" s="290">
        <v>1925.4191070032612</v>
      </c>
      <c r="D44" s="290" t="s">
        <v>182</v>
      </c>
      <c r="E44" s="291" t="s">
        <v>182</v>
      </c>
    </row>
    <row r="45" spans="1:18" ht="15" customHeight="1" x14ac:dyDescent="0.2">
      <c r="A45" s="321" t="s">
        <v>11</v>
      </c>
      <c r="B45" s="289"/>
      <c r="C45" s="293">
        <v>82179.608200557152</v>
      </c>
      <c r="D45" s="293">
        <v>90613.449223288859</v>
      </c>
      <c r="E45" s="294">
        <v>-9.3074936392158691E-2</v>
      </c>
    </row>
    <row r="46" spans="1:18" ht="15" customHeight="1" thickBot="1" x14ac:dyDescent="0.25">
      <c r="A46" s="274" t="s">
        <v>57</v>
      </c>
      <c r="B46" s="274"/>
      <c r="C46" s="320">
        <v>182341.58118842481</v>
      </c>
      <c r="D46" s="320">
        <v>183256.14972006774</v>
      </c>
      <c r="E46" s="276">
        <v>-4.9906567012347747E-3</v>
      </c>
      <c r="F46" s="278"/>
    </row>
    <row r="48" spans="1:18" ht="15.75" customHeight="1" x14ac:dyDescent="0.2">
      <c r="A48" s="231" t="s">
        <v>80</v>
      </c>
    </row>
    <row r="49" spans="1:1" ht="15.75" customHeight="1" x14ac:dyDescent="0.2">
      <c r="A49" s="231" t="s">
        <v>81</v>
      </c>
    </row>
  </sheetData>
  <mergeCells count="31">
    <mergeCell ref="C22:G22"/>
    <mergeCell ref="I22:M22"/>
    <mergeCell ref="D23:E23"/>
    <mergeCell ref="J23:K23"/>
    <mergeCell ref="A1:O1"/>
    <mergeCell ref="A2:O2"/>
    <mergeCell ref="A4:O4"/>
    <mergeCell ref="C5:G5"/>
    <mergeCell ref="I5:M5"/>
    <mergeCell ref="A21:O21"/>
    <mergeCell ref="J25:K25"/>
    <mergeCell ref="D26:E26"/>
    <mergeCell ref="J26:K26"/>
    <mergeCell ref="D27:E27"/>
    <mergeCell ref="J27:K27"/>
    <mergeCell ref="J34:K34"/>
    <mergeCell ref="D24:E24"/>
    <mergeCell ref="D33:E33"/>
    <mergeCell ref="J24:K24"/>
    <mergeCell ref="J33:K33"/>
    <mergeCell ref="D31:E31"/>
    <mergeCell ref="J31:K31"/>
    <mergeCell ref="D32:E32"/>
    <mergeCell ref="J32:K32"/>
    <mergeCell ref="D28:E28"/>
    <mergeCell ref="J28:K28"/>
    <mergeCell ref="D29:E29"/>
    <mergeCell ref="J29:K29"/>
    <mergeCell ref="D30:E30"/>
    <mergeCell ref="J30:K30"/>
    <mergeCell ref="D25:E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3:I32"/>
  <sheetViews>
    <sheetView showGridLines="0" topLeftCell="A23" workbookViewId="0">
      <selection activeCell="E40" sqref="E40"/>
    </sheetView>
  </sheetViews>
  <sheetFormatPr baseColWidth="10" defaultRowHeight="12.75" x14ac:dyDescent="0.2"/>
  <cols>
    <col min="1" max="2" width="11.42578125" style="172"/>
    <col min="3" max="3" width="26.5703125" style="172" customWidth="1"/>
    <col min="4" max="7" width="11.42578125" style="172"/>
    <col min="8" max="8" width="4.28515625" style="172" customWidth="1"/>
    <col min="9" max="9" width="16.140625" style="172" customWidth="1"/>
    <col min="10" max="16384" width="11.42578125" style="172"/>
  </cols>
  <sheetData>
    <row r="3" spans="3:9" hidden="1" x14ac:dyDescent="0.2">
      <c r="C3" s="596" t="s">
        <v>51</v>
      </c>
      <c r="D3" s="596"/>
      <c r="E3" s="596"/>
      <c r="F3" s="596"/>
      <c r="G3" s="596"/>
      <c r="H3" s="596"/>
      <c r="I3" s="596"/>
    </row>
    <row r="4" spans="3:9" ht="24.95" customHeight="1" x14ac:dyDescent="0.2">
      <c r="C4" s="596" t="s">
        <v>104</v>
      </c>
      <c r="D4" s="596"/>
      <c r="E4" s="596"/>
      <c r="F4" s="596"/>
      <c r="G4" s="596"/>
      <c r="H4" s="596"/>
      <c r="I4" s="596"/>
    </row>
    <row r="5" spans="3:9" x14ac:dyDescent="0.2">
      <c r="C5" s="135"/>
      <c r="D5" s="131"/>
      <c r="E5" s="133"/>
      <c r="F5" s="133"/>
      <c r="G5" s="133"/>
      <c r="H5" s="133"/>
      <c r="I5" s="133"/>
    </row>
    <row r="6" spans="3:9" s="322" customFormat="1" ht="21" customHeight="1" x14ac:dyDescent="0.2">
      <c r="C6" s="136"/>
      <c r="D6" s="132"/>
      <c r="E6" s="599" t="s">
        <v>72</v>
      </c>
      <c r="F6" s="599"/>
      <c r="G6" s="599"/>
      <c r="H6" s="184"/>
      <c r="I6" s="185" t="s">
        <v>73</v>
      </c>
    </row>
    <row r="7" spans="3:9" x14ac:dyDescent="0.2">
      <c r="C7" s="186" t="s">
        <v>52</v>
      </c>
      <c r="D7" s="134"/>
      <c r="E7" s="187" t="s">
        <v>102</v>
      </c>
      <c r="F7" s="187" t="s">
        <v>103</v>
      </c>
      <c r="G7" s="188" t="s">
        <v>44</v>
      </c>
      <c r="H7" s="189"/>
      <c r="I7" s="188" t="s">
        <v>44</v>
      </c>
    </row>
    <row r="8" spans="3:9" ht="14.1" customHeight="1" x14ac:dyDescent="0.2">
      <c r="C8" s="360" t="s">
        <v>0</v>
      </c>
      <c r="D8" s="184"/>
      <c r="E8" s="361">
        <v>46247.735620538522</v>
      </c>
      <c r="F8" s="361">
        <v>44122.320374333773</v>
      </c>
      <c r="G8" s="474">
        <v>4.8170976235445639E-2</v>
      </c>
      <c r="H8" s="469"/>
      <c r="I8" s="474">
        <v>9.9623792950869205E-2</v>
      </c>
    </row>
    <row r="9" spans="3:9" ht="14.1" customHeight="1" x14ac:dyDescent="0.2">
      <c r="C9" s="190" t="s">
        <v>2</v>
      </c>
      <c r="D9" s="191"/>
      <c r="E9" s="192">
        <v>20892.290059494881</v>
      </c>
      <c r="F9" s="192">
        <v>20215.353306549972</v>
      </c>
      <c r="G9" s="470">
        <v>3.3486268712680678E-2</v>
      </c>
      <c r="H9" s="471"/>
      <c r="I9" s="470">
        <v>8.8408716601021897E-2</v>
      </c>
    </row>
    <row r="10" spans="3:9" ht="14.1" customHeight="1" x14ac:dyDescent="0.2">
      <c r="C10" s="360" t="s">
        <v>53</v>
      </c>
      <c r="D10" s="191"/>
      <c r="E10" s="361">
        <v>5714.3526971685942</v>
      </c>
      <c r="F10" s="361">
        <v>5765.3059401311593</v>
      </c>
      <c r="G10" s="474">
        <v>-8.8379079083886758E-3</v>
      </c>
      <c r="H10" s="471"/>
      <c r="I10" s="474">
        <v>9.2478996994302953E-2</v>
      </c>
    </row>
    <row r="11" spans="3:9" ht="15.75" customHeight="1" thickBot="1" x14ac:dyDescent="0.25">
      <c r="C11" s="323" t="s">
        <v>74</v>
      </c>
      <c r="D11" s="193"/>
      <c r="E11" s="194">
        <v>8540.5810585403924</v>
      </c>
      <c r="F11" s="194">
        <v>8164.4934049159965</v>
      </c>
      <c r="G11" s="472">
        <v>4.6063807632932496E-2</v>
      </c>
      <c r="H11" s="473"/>
      <c r="I11" s="472">
        <v>0.11064500982749981</v>
      </c>
    </row>
    <row r="14" spans="3:9" hidden="1" x14ac:dyDescent="0.2">
      <c r="C14" s="596" t="s">
        <v>51</v>
      </c>
      <c r="D14" s="596"/>
      <c r="E14" s="596"/>
      <c r="F14" s="596"/>
      <c r="G14" s="596"/>
      <c r="H14" s="596"/>
      <c r="I14" s="596"/>
    </row>
    <row r="15" spans="3:9" ht="24.95" customHeight="1" x14ac:dyDescent="0.2">
      <c r="C15" s="596" t="s">
        <v>71</v>
      </c>
      <c r="D15" s="596"/>
      <c r="E15" s="596"/>
      <c r="F15" s="596"/>
      <c r="G15" s="596"/>
      <c r="H15" s="596"/>
      <c r="I15" s="596"/>
    </row>
    <row r="16" spans="3:9" x14ac:dyDescent="0.2">
      <c r="C16" s="135"/>
      <c r="D16" s="131"/>
      <c r="E16" s="133"/>
      <c r="F16" s="133"/>
      <c r="G16" s="133"/>
      <c r="H16" s="133"/>
      <c r="I16" s="133"/>
    </row>
    <row r="17" spans="3:9" s="322" customFormat="1" ht="21" customHeight="1" x14ac:dyDescent="0.2">
      <c r="C17" s="136"/>
      <c r="D17" s="132"/>
      <c r="E17" s="599" t="s">
        <v>72</v>
      </c>
      <c r="F17" s="599"/>
      <c r="G17" s="599"/>
      <c r="H17" s="184"/>
      <c r="I17" s="185" t="s">
        <v>73</v>
      </c>
    </row>
    <row r="18" spans="3:9" x14ac:dyDescent="0.2">
      <c r="C18" s="186" t="s">
        <v>52</v>
      </c>
      <c r="D18" s="134"/>
      <c r="E18" s="187" t="s">
        <v>102</v>
      </c>
      <c r="F18" s="187" t="s">
        <v>103</v>
      </c>
      <c r="G18" s="188" t="s">
        <v>44</v>
      </c>
      <c r="H18" s="189"/>
      <c r="I18" s="188" t="s">
        <v>44</v>
      </c>
    </row>
    <row r="19" spans="3:9" ht="14.1" customHeight="1" x14ac:dyDescent="0.2">
      <c r="C19" s="360" t="s">
        <v>0</v>
      </c>
      <c r="D19" s="184"/>
      <c r="E19" s="361">
        <v>24822.719061463475</v>
      </c>
      <c r="F19" s="361">
        <v>22277.448093844432</v>
      </c>
      <c r="G19" s="474">
        <v>0.11425325544007592</v>
      </c>
      <c r="H19" s="469"/>
      <c r="I19" s="474">
        <v>7.1994647668474965E-2</v>
      </c>
    </row>
    <row r="20" spans="3:9" ht="14.1" customHeight="1" x14ac:dyDescent="0.2">
      <c r="C20" s="190" t="s">
        <v>2</v>
      </c>
      <c r="D20" s="191"/>
      <c r="E20" s="192">
        <v>11780.795196080637</v>
      </c>
      <c r="F20" s="192">
        <v>10483.839914414873</v>
      </c>
      <c r="G20" s="470">
        <v>0.12370994714279271</v>
      </c>
      <c r="H20" s="471"/>
      <c r="I20" s="470">
        <v>8.2680649710938026E-2</v>
      </c>
    </row>
    <row r="21" spans="3:9" ht="14.1" customHeight="1" x14ac:dyDescent="0.2">
      <c r="C21" s="360" t="s">
        <v>53</v>
      </c>
      <c r="D21" s="191"/>
      <c r="E21" s="361">
        <v>3076.3423068309871</v>
      </c>
      <c r="F21" s="361">
        <v>2662.0470111132763</v>
      </c>
      <c r="G21" s="474">
        <v>0.15563034536510734</v>
      </c>
      <c r="H21" s="471"/>
      <c r="I21" s="474">
        <v>0.12439409679805968</v>
      </c>
    </row>
    <row r="22" spans="3:9" s="322" customFormat="1" ht="14.1" customHeight="1" thickBot="1" x14ac:dyDescent="0.25">
      <c r="C22" s="323" t="s">
        <v>74</v>
      </c>
      <c r="D22" s="193"/>
      <c r="E22" s="194">
        <v>4772.2367755455552</v>
      </c>
      <c r="F22" s="194">
        <v>4096.2769672925042</v>
      </c>
      <c r="G22" s="472">
        <v>0.16501809170873449</v>
      </c>
      <c r="H22" s="473"/>
      <c r="I22" s="472">
        <v>0.12481136807315574</v>
      </c>
    </row>
    <row r="24" spans="3:9" hidden="1" x14ac:dyDescent="0.2">
      <c r="C24" s="596" t="s">
        <v>51</v>
      </c>
      <c r="D24" s="596"/>
      <c r="E24" s="596"/>
      <c r="F24" s="596"/>
      <c r="G24" s="596"/>
      <c r="H24" s="596"/>
      <c r="I24" s="596"/>
    </row>
    <row r="25" spans="3:9" ht="24.95" customHeight="1" x14ac:dyDescent="0.2">
      <c r="C25" s="596" t="s">
        <v>132</v>
      </c>
      <c r="D25" s="596"/>
      <c r="E25" s="596"/>
      <c r="F25" s="596"/>
      <c r="G25" s="596"/>
      <c r="H25" s="596"/>
      <c r="I25" s="596"/>
    </row>
    <row r="26" spans="3:9" x14ac:dyDescent="0.2">
      <c r="C26" s="135"/>
      <c r="D26" s="131"/>
      <c r="E26" s="133"/>
      <c r="F26" s="133"/>
      <c r="G26" s="133"/>
      <c r="H26" s="133"/>
      <c r="I26" s="133"/>
    </row>
    <row r="27" spans="3:9" s="322" customFormat="1" ht="21" customHeight="1" x14ac:dyDescent="0.2">
      <c r="C27" s="136"/>
      <c r="D27" s="132"/>
      <c r="E27" s="599" t="s">
        <v>72</v>
      </c>
      <c r="F27" s="599"/>
      <c r="G27" s="599"/>
      <c r="H27" s="184"/>
      <c r="I27" s="185" t="s">
        <v>73</v>
      </c>
    </row>
    <row r="28" spans="3:9" x14ac:dyDescent="0.2">
      <c r="C28" s="186" t="s">
        <v>52</v>
      </c>
      <c r="D28" s="134"/>
      <c r="E28" s="187" t="str">
        <f>+E18</f>
        <v>1Q 2019</v>
      </c>
      <c r="F28" s="187" t="str">
        <f>+F18</f>
        <v>1Q 2018</v>
      </c>
      <c r="G28" s="188" t="s">
        <v>44</v>
      </c>
      <c r="H28" s="189"/>
      <c r="I28" s="188" t="s">
        <v>44</v>
      </c>
    </row>
    <row r="29" spans="3:9" ht="14.1" customHeight="1" x14ac:dyDescent="0.2">
      <c r="C29" s="360" t="s">
        <v>0</v>
      </c>
      <c r="D29" s="184"/>
      <c r="E29" s="361">
        <v>21425.016559075048</v>
      </c>
      <c r="F29" s="361">
        <v>21844.872280489337</v>
      </c>
      <c r="G29" s="474">
        <v>-1.9219875310934276E-2</v>
      </c>
      <c r="H29" s="469"/>
      <c r="I29" s="474">
        <v>0.13697973643537931</v>
      </c>
    </row>
    <row r="30" spans="3:9" ht="14.1" customHeight="1" x14ac:dyDescent="0.2">
      <c r="C30" s="190" t="s">
        <v>2</v>
      </c>
      <c r="D30" s="191"/>
      <c r="E30" s="192">
        <v>9111.4948634142384</v>
      </c>
      <c r="F30" s="192">
        <v>9731.5133921350971</v>
      </c>
      <c r="G30" s="470">
        <v>-6.3712446742554052E-2</v>
      </c>
      <c r="H30" s="471"/>
      <c r="I30" s="470">
        <v>9.6830769753216916E-2</v>
      </c>
    </row>
    <row r="31" spans="3:9" ht="14.1" customHeight="1" x14ac:dyDescent="0.2">
      <c r="C31" s="360" t="s">
        <v>53</v>
      </c>
      <c r="D31" s="191"/>
      <c r="E31" s="361">
        <v>2638.0103903376071</v>
      </c>
      <c r="F31" s="361">
        <v>3103.2589290178789</v>
      </c>
      <c r="G31" s="474">
        <v>-0.14992256505889245</v>
      </c>
      <c r="H31" s="471"/>
      <c r="I31" s="474">
        <v>5.4080498043847181E-2</v>
      </c>
    </row>
    <row r="32" spans="3:9" s="322" customFormat="1" ht="14.1" customHeight="1" thickBot="1" x14ac:dyDescent="0.25">
      <c r="C32" s="323" t="s">
        <v>74</v>
      </c>
      <c r="D32" s="193"/>
      <c r="E32" s="194">
        <v>3768.344282994839</v>
      </c>
      <c r="F32" s="194">
        <v>4068.2164376234869</v>
      </c>
      <c r="G32" s="472">
        <v>-7.3710963815834529E-2</v>
      </c>
      <c r="H32" s="473"/>
      <c r="I32" s="472">
        <v>9.1188560986901868E-2</v>
      </c>
    </row>
  </sheetData>
  <mergeCells count="9">
    <mergeCell ref="C3:I3"/>
    <mergeCell ref="C4:I4"/>
    <mergeCell ref="E6:G6"/>
    <mergeCell ref="E27:G27"/>
    <mergeCell ref="C14:I14"/>
    <mergeCell ref="C15:I15"/>
    <mergeCell ref="E17:G17"/>
    <mergeCell ref="C24:I24"/>
    <mergeCell ref="C25:I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53"/>
  <sheetViews>
    <sheetView showGridLines="0" topLeftCell="A33" zoomScale="70" zoomScaleNormal="70" zoomScaleSheetLayoutView="130" workbookViewId="0">
      <selection activeCell="H55" sqref="H55"/>
    </sheetView>
  </sheetViews>
  <sheetFormatPr baseColWidth="10" defaultColWidth="9.85546875" defaultRowHeight="15.75" x14ac:dyDescent="0.2"/>
  <cols>
    <col min="1" max="1" width="9.85546875" style="196"/>
    <col min="2" max="2" width="41.7109375" style="195" customWidth="1"/>
    <col min="3" max="3" width="2.42578125" style="381" customWidth="1"/>
    <col min="4" max="4" width="13.140625" style="382" customWidth="1"/>
    <col min="5" max="5" width="17.140625" style="382" customWidth="1"/>
    <col min="6" max="6" width="10.7109375" style="382" customWidth="1"/>
    <col min="7" max="7" width="3.5703125" style="369" customWidth="1"/>
    <col min="8" max="8" width="44" style="381" customWidth="1"/>
    <col min="9" max="9" width="2.42578125" style="196" customWidth="1"/>
    <col min="10" max="10" width="11.7109375" style="195" bestFit="1" customWidth="1"/>
    <col min="11" max="11" width="11.7109375" style="196" bestFit="1" customWidth="1"/>
    <col min="12" max="12" width="10" style="195" bestFit="1" customWidth="1"/>
    <col min="13" max="16384" width="9.85546875" style="195"/>
  </cols>
  <sheetData>
    <row r="2" spans="2:19" ht="15" customHeight="1" x14ac:dyDescent="0.2">
      <c r="B2" s="602" t="s">
        <v>83</v>
      </c>
      <c r="C2" s="602"/>
      <c r="D2" s="602"/>
      <c r="E2" s="602"/>
      <c r="F2" s="602"/>
      <c r="G2" s="602"/>
      <c r="H2" s="602"/>
      <c r="I2" s="602"/>
      <c r="J2" s="602"/>
      <c r="K2" s="602"/>
      <c r="L2" s="602"/>
    </row>
    <row r="3" spans="2:19" ht="15" customHeight="1" x14ac:dyDescent="0.2">
      <c r="B3" s="602" t="s">
        <v>82</v>
      </c>
      <c r="C3" s="602"/>
      <c r="D3" s="602"/>
      <c r="E3" s="602"/>
      <c r="F3" s="602"/>
      <c r="G3" s="602"/>
      <c r="H3" s="602"/>
      <c r="I3" s="602"/>
      <c r="J3" s="602"/>
      <c r="K3" s="602"/>
      <c r="L3" s="602"/>
    </row>
    <row r="4" spans="2:19" ht="13.5" customHeight="1" x14ac:dyDescent="0.2">
      <c r="B4" s="603" t="s">
        <v>9</v>
      </c>
      <c r="C4" s="603"/>
      <c r="D4" s="603"/>
      <c r="E4" s="603"/>
      <c r="F4" s="603"/>
      <c r="G4" s="603"/>
      <c r="H4" s="603"/>
      <c r="I4" s="603"/>
      <c r="J4" s="603"/>
      <c r="K4" s="603"/>
      <c r="L4" s="603"/>
      <c r="M4" s="362"/>
      <c r="N4" s="362"/>
      <c r="O4" s="362"/>
      <c r="P4" s="362"/>
      <c r="Q4" s="362"/>
      <c r="R4" s="362"/>
      <c r="S4" s="362"/>
    </row>
    <row r="5" spans="2:19" ht="11.1" customHeight="1" x14ac:dyDescent="0.2">
      <c r="B5" s="196"/>
      <c r="C5" s="363"/>
      <c r="D5" s="364"/>
      <c r="E5" s="364"/>
      <c r="F5" s="364"/>
      <c r="G5" s="365"/>
      <c r="H5" s="366"/>
      <c r="J5" s="196"/>
    </row>
    <row r="6" spans="2:19" ht="35.1" customHeight="1" x14ac:dyDescent="0.2">
      <c r="B6" s="367" t="s">
        <v>84</v>
      </c>
      <c r="C6" s="368"/>
      <c r="D6" s="460" t="s">
        <v>109</v>
      </c>
      <c r="E6" s="460" t="s">
        <v>108</v>
      </c>
      <c r="F6" s="460" t="s">
        <v>15</v>
      </c>
      <c r="H6" s="370" t="s">
        <v>85</v>
      </c>
      <c r="I6" s="371"/>
      <c r="J6" s="460" t="str">
        <f>+D6</f>
        <v xml:space="preserve"> Mar-19</v>
      </c>
      <c r="K6" s="460" t="str">
        <f>+E6</f>
        <v xml:space="preserve"> Dec-18</v>
      </c>
      <c r="L6" s="460" t="s">
        <v>15</v>
      </c>
    </row>
    <row r="7" spans="2:19" ht="30.75" customHeight="1" x14ac:dyDescent="0.2">
      <c r="B7" s="374" t="s">
        <v>192</v>
      </c>
      <c r="H7" s="374" t="s">
        <v>194</v>
      </c>
    </row>
    <row r="8" spans="2:19" ht="20.100000000000001" customHeight="1" x14ac:dyDescent="0.25">
      <c r="B8" s="604" t="s">
        <v>200</v>
      </c>
      <c r="H8" s="575" t="s">
        <v>212</v>
      </c>
      <c r="I8" s="375"/>
      <c r="J8" s="569">
        <v>16862.137985907888</v>
      </c>
      <c r="K8" s="569">
        <v>11604</v>
      </c>
      <c r="L8" s="570">
        <f>+J8/K8-1</f>
        <v>0.45313150516269296</v>
      </c>
    </row>
    <row r="9" spans="2:19" ht="20.100000000000001" customHeight="1" x14ac:dyDescent="0.25">
      <c r="B9" s="604"/>
      <c r="C9" s="372"/>
      <c r="D9" s="418">
        <v>23615.404183918559</v>
      </c>
      <c r="E9" s="418">
        <v>23727</v>
      </c>
      <c r="F9" s="373">
        <f>+D9/E9-1</f>
        <v>-4.7033260033481072E-3</v>
      </c>
      <c r="H9" s="486" t="s">
        <v>213</v>
      </c>
      <c r="I9" s="377"/>
      <c r="J9" s="420">
        <v>16546.557436455059</v>
      </c>
      <c r="K9" s="420">
        <v>19746</v>
      </c>
      <c r="L9" s="497">
        <f>J9/K9-1</f>
        <v>-0.16202990800896089</v>
      </c>
    </row>
    <row r="10" spans="2:19" ht="20.100000000000001" customHeight="1" x14ac:dyDescent="0.25">
      <c r="B10" s="568" t="s">
        <v>201</v>
      </c>
      <c r="C10" s="375"/>
      <c r="D10" s="569">
        <v>10813.683282771211</v>
      </c>
      <c r="E10" s="569">
        <v>14847</v>
      </c>
      <c r="F10" s="570">
        <f>+D10/E10-1</f>
        <v>-0.27165869988743774</v>
      </c>
      <c r="H10" s="575" t="s">
        <v>214</v>
      </c>
      <c r="I10" s="375"/>
      <c r="J10" s="569">
        <v>498.14412865749387</v>
      </c>
      <c r="K10" s="569">
        <v>0</v>
      </c>
      <c r="L10" s="570"/>
    </row>
    <row r="11" spans="2:19" ht="20.100000000000001" customHeight="1" x14ac:dyDescent="0.25">
      <c r="B11" s="494" t="s">
        <v>202</v>
      </c>
      <c r="C11" s="372"/>
      <c r="D11" s="418">
        <v>10661.162971424734</v>
      </c>
      <c r="E11" s="418">
        <v>10051</v>
      </c>
      <c r="F11" s="495">
        <f>+D11/E11-1</f>
        <v>6.0706693008131918E-2</v>
      </c>
      <c r="H11" s="486" t="s">
        <v>215</v>
      </c>
      <c r="I11" s="377"/>
      <c r="J11" s="420">
        <v>22586.760044439248</v>
      </c>
      <c r="K11" s="420">
        <v>14174</v>
      </c>
      <c r="L11" s="497">
        <f>+J11/K11-1</f>
        <v>0.59353464402703882</v>
      </c>
    </row>
    <row r="12" spans="2:19" ht="20.100000000000001" customHeight="1" x14ac:dyDescent="0.25">
      <c r="B12" s="568" t="s">
        <v>203</v>
      </c>
      <c r="C12" s="375"/>
      <c r="D12" s="569">
        <v>8698.66038156383</v>
      </c>
      <c r="E12" s="569">
        <v>8865</v>
      </c>
      <c r="F12" s="570">
        <f>+D12/E12-1</f>
        <v>-1.8763634341361524E-2</v>
      </c>
      <c r="H12" s="576" t="s">
        <v>216</v>
      </c>
      <c r="I12" s="375"/>
      <c r="J12" s="577">
        <v>56493.599595459687</v>
      </c>
      <c r="K12" s="577">
        <v>45524</v>
      </c>
      <c r="L12" s="578">
        <f>J12/K12-1</f>
        <v>0.24096299963666823</v>
      </c>
    </row>
    <row r="13" spans="2:19" ht="20.100000000000001" customHeight="1" x14ac:dyDescent="0.25">
      <c r="B13" s="376" t="s">
        <v>204</v>
      </c>
      <c r="C13" s="377"/>
      <c r="D13" s="419">
        <v>53788.910819678335</v>
      </c>
      <c r="E13" s="419">
        <v>57490</v>
      </c>
      <c r="F13" s="496">
        <f>+D13/E13-1</f>
        <v>-6.4377964521163067E-2</v>
      </c>
      <c r="H13" s="374" t="s">
        <v>196</v>
      </c>
    </row>
    <row r="14" spans="2:19" ht="20.100000000000001" customHeight="1" x14ac:dyDescent="0.25">
      <c r="B14" s="571" t="s">
        <v>195</v>
      </c>
      <c r="C14" s="375"/>
      <c r="D14" s="569"/>
      <c r="E14" s="569"/>
      <c r="F14" s="570"/>
      <c r="H14" s="575" t="s">
        <v>217</v>
      </c>
      <c r="I14" s="375"/>
      <c r="J14" s="569">
        <v>59328.310958490139</v>
      </c>
      <c r="K14" s="569">
        <v>70201</v>
      </c>
      <c r="L14" s="570">
        <f>+J14/K14-1</f>
        <v>-0.15487940401860179</v>
      </c>
    </row>
    <row r="15" spans="2:19" ht="19.5" customHeight="1" x14ac:dyDescent="0.25">
      <c r="B15" s="494" t="s">
        <v>205</v>
      </c>
      <c r="C15" s="372"/>
      <c r="D15" s="418">
        <v>105484.54794840317</v>
      </c>
      <c r="E15" s="418">
        <v>106259</v>
      </c>
      <c r="F15" s="495">
        <f t="shared" ref="F15:F22" si="0">+D15/E15-1</f>
        <v>-7.2883431200824189E-3</v>
      </c>
      <c r="H15" s="486" t="s">
        <v>218</v>
      </c>
      <c r="I15" s="377"/>
      <c r="J15" s="420">
        <v>1145.8552536821103</v>
      </c>
      <c r="K15" s="420">
        <v>0</v>
      </c>
      <c r="L15" s="497"/>
    </row>
    <row r="16" spans="2:19" ht="19.5" customHeight="1" x14ac:dyDescent="0.25">
      <c r="B16" s="568" t="s">
        <v>206</v>
      </c>
      <c r="C16" s="375"/>
      <c r="D16" s="569">
        <v>-45073.256814251079</v>
      </c>
      <c r="E16" s="569">
        <v>-44316</v>
      </c>
      <c r="F16" s="570">
        <f>D16/E16-1</f>
        <v>1.7087661662855025E-2</v>
      </c>
      <c r="H16" s="575" t="s">
        <v>219</v>
      </c>
      <c r="I16" s="375"/>
      <c r="J16" s="569">
        <v>16644.672847074318</v>
      </c>
      <c r="K16" s="569">
        <v>16313</v>
      </c>
      <c r="L16" s="570">
        <f>+J16/K16-1</f>
        <v>2.0331811872391192E-2</v>
      </c>
    </row>
    <row r="17" spans="1:12" ht="18" customHeight="1" x14ac:dyDescent="0.25">
      <c r="B17" s="376" t="s">
        <v>207</v>
      </c>
      <c r="C17" s="377"/>
      <c r="D17" s="419">
        <v>60411.291134152088</v>
      </c>
      <c r="E17" s="419">
        <v>61942</v>
      </c>
      <c r="F17" s="496">
        <f>+D17/E17-1</f>
        <v>-2.4711970324624799E-2</v>
      </c>
      <c r="H17" s="499" t="s">
        <v>220</v>
      </c>
      <c r="I17" s="375"/>
      <c r="J17" s="489">
        <v>133612.43865470626</v>
      </c>
      <c r="K17" s="489">
        <v>132037</v>
      </c>
      <c r="L17" s="498">
        <f>+J17/K17-1</f>
        <v>1.1931796804730999E-2</v>
      </c>
    </row>
    <row r="18" spans="1:12" ht="20.100000000000001" customHeight="1" x14ac:dyDescent="0.25">
      <c r="B18" s="568" t="s">
        <v>208</v>
      </c>
      <c r="C18" s="375"/>
      <c r="D18" s="569">
        <v>1636.5398616677292</v>
      </c>
      <c r="E18" s="569">
        <v>0</v>
      </c>
      <c r="F18" s="570" t="s">
        <v>69</v>
      </c>
      <c r="H18" s="579" t="s">
        <v>135</v>
      </c>
      <c r="I18" s="375"/>
      <c r="J18" s="569"/>
      <c r="K18" s="569"/>
      <c r="L18" s="570"/>
    </row>
    <row r="19" spans="1:12" ht="20.100000000000001" customHeight="1" x14ac:dyDescent="0.25">
      <c r="B19" s="494" t="s">
        <v>209</v>
      </c>
      <c r="C19" s="372"/>
      <c r="D19" s="418">
        <v>10687.767898669186</v>
      </c>
      <c r="E19" s="418">
        <v>10518</v>
      </c>
      <c r="F19" s="495">
        <f t="shared" si="0"/>
        <v>1.6140701527779688E-2</v>
      </c>
      <c r="H19" s="486" t="s">
        <v>130</v>
      </c>
      <c r="I19" s="375"/>
      <c r="J19" s="420">
        <v>6808.427867030864</v>
      </c>
      <c r="K19" s="420">
        <v>6807</v>
      </c>
      <c r="L19" s="497">
        <f>+J19/K19-1</f>
        <v>2.0976451165921617E-4</v>
      </c>
    </row>
    <row r="20" spans="1:12" ht="20.100000000000001" customHeight="1" x14ac:dyDescent="0.25">
      <c r="B20" s="568" t="s">
        <v>193</v>
      </c>
      <c r="C20" s="375"/>
      <c r="D20" s="569">
        <v>115640.1901395738</v>
      </c>
      <c r="E20" s="569">
        <v>116804</v>
      </c>
      <c r="F20" s="570">
        <f>D20/E20-1</f>
        <v>-9.9637842918581798E-3</v>
      </c>
      <c r="H20" s="575" t="s">
        <v>221</v>
      </c>
      <c r="I20" s="375"/>
      <c r="J20" s="569">
        <v>118674.42545159465</v>
      </c>
      <c r="K20" s="569">
        <v>124943</v>
      </c>
      <c r="L20" s="570">
        <f>+J20/K20-1</f>
        <v>-5.0171474579651099E-2</v>
      </c>
    </row>
    <row r="21" spans="1:12" ht="20.100000000000001" customHeight="1" x14ac:dyDescent="0.25">
      <c r="B21" s="378" t="s">
        <v>210</v>
      </c>
      <c r="C21" s="377"/>
      <c r="D21" s="420">
        <v>16930.592390943442</v>
      </c>
      <c r="E21" s="420">
        <v>17033</v>
      </c>
      <c r="F21" s="497">
        <f t="shared" si="0"/>
        <v>-6.0123060562764508E-3</v>
      </c>
      <c r="H21" s="580" t="s">
        <v>222</v>
      </c>
      <c r="I21" s="375"/>
      <c r="J21" s="489">
        <v>125482.85331862552</v>
      </c>
      <c r="K21" s="489">
        <v>131750</v>
      </c>
      <c r="L21" s="498">
        <f>+J21/K21-1</f>
        <v>-4.756847575995804E-2</v>
      </c>
    </row>
    <row r="22" spans="1:12" ht="20.100000000000001" customHeight="1" thickBot="1" x14ac:dyDescent="0.3">
      <c r="B22" s="572" t="s">
        <v>211</v>
      </c>
      <c r="C22" s="372"/>
      <c r="D22" s="573">
        <v>259095.29224468456</v>
      </c>
      <c r="E22" s="573">
        <v>263788</v>
      </c>
      <c r="F22" s="574">
        <f t="shared" si="0"/>
        <v>-1.7789693827298558E-2</v>
      </c>
      <c r="H22" s="572" t="s">
        <v>223</v>
      </c>
      <c r="I22" s="372"/>
      <c r="J22" s="573">
        <v>259095.29197333177</v>
      </c>
      <c r="K22" s="573">
        <v>263788</v>
      </c>
      <c r="L22" s="574">
        <f>+J22/K22-1</f>
        <v>-1.7789694855976146E-2</v>
      </c>
    </row>
    <row r="23" spans="1:12" ht="20.100000000000001" customHeight="1" x14ac:dyDescent="0.2"/>
    <row r="24" spans="1:12" s="490" customFormat="1" ht="25.5" customHeight="1" x14ac:dyDescent="0.25">
      <c r="A24" s="441"/>
      <c r="C24" s="491"/>
      <c r="D24" s="492"/>
      <c r="E24" s="492"/>
      <c r="F24" s="492"/>
      <c r="G24" s="414"/>
      <c r="H24" s="493"/>
      <c r="I24" s="372"/>
      <c r="J24" s="487"/>
      <c r="K24" s="487"/>
      <c r="L24" s="488"/>
    </row>
    <row r="25" spans="1:12" ht="20.100000000000001" customHeight="1" x14ac:dyDescent="0.2">
      <c r="B25" s="383"/>
      <c r="C25" s="384"/>
      <c r="D25" s="600" t="s">
        <v>110</v>
      </c>
      <c r="E25" s="600"/>
      <c r="F25" s="600"/>
      <c r="G25" s="385"/>
      <c r="H25" s="386"/>
      <c r="I25" s="387"/>
      <c r="J25" s="196"/>
    </row>
    <row r="26" spans="1:12" ht="35.1" customHeight="1" x14ac:dyDescent="0.25">
      <c r="B26" s="367" t="s">
        <v>86</v>
      </c>
      <c r="C26" s="368"/>
      <c r="D26" s="448" t="s">
        <v>158</v>
      </c>
      <c r="E26" s="388" t="s">
        <v>159</v>
      </c>
      <c r="F26" s="388" t="s">
        <v>61</v>
      </c>
      <c r="G26" s="389"/>
      <c r="H26" s="601" t="s">
        <v>42</v>
      </c>
      <c r="I26" s="601"/>
      <c r="J26" s="601"/>
      <c r="K26" s="601"/>
      <c r="L26" s="601"/>
    </row>
    <row r="27" spans="1:12" ht="20.100000000000001" customHeight="1" x14ac:dyDescent="0.2">
      <c r="B27" s="581" t="s">
        <v>41</v>
      </c>
      <c r="C27" s="384"/>
      <c r="D27" s="391"/>
      <c r="E27" s="392"/>
      <c r="F27" s="393"/>
      <c r="G27" s="393"/>
      <c r="H27" s="394"/>
      <c r="I27" s="395"/>
    </row>
    <row r="28" spans="1:12" ht="20.100000000000001" customHeight="1" x14ac:dyDescent="0.25">
      <c r="B28" s="582" t="s">
        <v>37</v>
      </c>
      <c r="C28" s="384"/>
      <c r="D28" s="583">
        <v>0.57299999999999995</v>
      </c>
      <c r="E28" s="583">
        <v>0.10866149744512699</v>
      </c>
      <c r="F28" s="583">
        <v>8.4388292746986115E-2</v>
      </c>
      <c r="G28" s="393"/>
      <c r="H28" s="394"/>
      <c r="I28" s="396"/>
    </row>
    <row r="29" spans="1:12" ht="20.100000000000001" customHeight="1" x14ac:dyDescent="0.25">
      <c r="B29" s="397" t="s">
        <v>34</v>
      </c>
      <c r="C29" s="384"/>
      <c r="D29" s="398">
        <v>9.5000000000000001E-2</v>
      </c>
      <c r="E29" s="398">
        <v>0</v>
      </c>
      <c r="F29" s="398">
        <v>3.911794758559612E-2</v>
      </c>
      <c r="G29" s="393"/>
      <c r="H29" s="394"/>
      <c r="I29" s="396"/>
    </row>
    <row r="30" spans="1:12" ht="20.100000000000001" customHeight="1" x14ac:dyDescent="0.25">
      <c r="B30" s="582" t="s">
        <v>38</v>
      </c>
      <c r="C30" s="384"/>
      <c r="D30" s="583">
        <v>1.9E-2</v>
      </c>
      <c r="E30" s="583">
        <v>0.85313985894635924</v>
      </c>
      <c r="F30" s="583">
        <v>5.6832410173709706E-2</v>
      </c>
      <c r="G30" s="393"/>
      <c r="H30" s="394"/>
      <c r="I30" s="396"/>
    </row>
    <row r="31" spans="1:12" ht="20.100000000000001" customHeight="1" x14ac:dyDescent="0.25">
      <c r="B31" s="397" t="s">
        <v>39</v>
      </c>
      <c r="C31" s="384"/>
      <c r="D31" s="398">
        <v>0.29299999999999998</v>
      </c>
      <c r="E31" s="398">
        <v>1.7664136941842989E-2</v>
      </c>
      <c r="F31" s="398">
        <v>8.5273073758500503E-2</v>
      </c>
      <c r="G31" s="393"/>
      <c r="H31" s="394"/>
      <c r="I31" s="396"/>
    </row>
    <row r="32" spans="1:12" ht="20.100000000000001" customHeight="1" x14ac:dyDescent="0.25">
      <c r="B32" s="582" t="s">
        <v>36</v>
      </c>
      <c r="C32" s="384"/>
      <c r="D32" s="583">
        <v>1.7000000000000001E-2</v>
      </c>
      <c r="E32" s="583">
        <v>0</v>
      </c>
      <c r="F32" s="583">
        <v>0.10040303971919966</v>
      </c>
      <c r="G32" s="393"/>
      <c r="H32" s="394"/>
      <c r="I32" s="396"/>
    </row>
    <row r="33" spans="1:11" ht="20.100000000000001" customHeight="1" x14ac:dyDescent="0.25">
      <c r="B33" s="397" t="s">
        <v>40</v>
      </c>
      <c r="C33" s="384"/>
      <c r="D33" s="398">
        <v>3.0000000000000001E-3</v>
      </c>
      <c r="E33" s="398">
        <v>0</v>
      </c>
      <c r="F33" s="398">
        <v>0.39688311924218583</v>
      </c>
      <c r="G33" s="393"/>
      <c r="H33" s="394"/>
      <c r="I33" s="396"/>
    </row>
    <row r="34" spans="1:11" ht="20.100000000000001" customHeight="1" thickBot="1" x14ac:dyDescent="0.3">
      <c r="B34" s="379" t="s">
        <v>62</v>
      </c>
      <c r="C34" s="384"/>
      <c r="D34" s="399">
        <f>+SUM(D28:D33)</f>
        <v>1</v>
      </c>
      <c r="E34" s="400">
        <v>4.5878637991648125E-2</v>
      </c>
      <c r="F34" s="400">
        <v>8.100033373857074E-2</v>
      </c>
      <c r="G34" s="393"/>
      <c r="H34" s="394"/>
      <c r="I34" s="401"/>
    </row>
    <row r="35" spans="1:11" ht="18" customHeight="1" x14ac:dyDescent="0.2">
      <c r="B35" s="402" t="s">
        <v>160</v>
      </c>
      <c r="C35" s="394"/>
      <c r="D35" s="393"/>
      <c r="E35" s="393"/>
      <c r="F35" s="393"/>
      <c r="G35" s="393"/>
      <c r="H35" s="394"/>
      <c r="I35" s="401"/>
    </row>
    <row r="36" spans="1:11" ht="18" customHeight="1" x14ac:dyDescent="0.2">
      <c r="B36" s="402" t="s">
        <v>161</v>
      </c>
      <c r="C36" s="394"/>
      <c r="D36" s="393"/>
      <c r="E36" s="393"/>
      <c r="F36" s="393"/>
      <c r="G36" s="393"/>
      <c r="H36" s="394"/>
      <c r="I36" s="401"/>
    </row>
    <row r="37" spans="1:11" ht="11.1" customHeight="1" x14ac:dyDescent="0.2">
      <c r="B37" s="401"/>
      <c r="C37" s="394"/>
      <c r="D37" s="403"/>
      <c r="E37" s="403"/>
      <c r="F37" s="403"/>
      <c r="G37" s="404"/>
      <c r="H37" s="405"/>
      <c r="I37" s="406"/>
    </row>
    <row r="38" spans="1:11" ht="11.1" customHeight="1" x14ac:dyDescent="0.2">
      <c r="D38" s="364"/>
      <c r="G38" s="382"/>
      <c r="I38" s="195"/>
    </row>
    <row r="39" spans="1:11" ht="35.1" customHeight="1" x14ac:dyDescent="0.2">
      <c r="B39" s="367" t="s">
        <v>180</v>
      </c>
      <c r="C39" s="407"/>
      <c r="D39" s="449" t="s">
        <v>111</v>
      </c>
      <c r="E39" s="449" t="s">
        <v>43</v>
      </c>
      <c r="F39" s="449" t="s">
        <v>44</v>
      </c>
      <c r="G39" s="382"/>
      <c r="I39" s="195"/>
    </row>
    <row r="40" spans="1:11" ht="20.25" customHeight="1" x14ac:dyDescent="0.25">
      <c r="B40" s="582" t="s">
        <v>162</v>
      </c>
      <c r="C40" s="408"/>
      <c r="D40" s="584">
        <v>51590.067306760218</v>
      </c>
      <c r="E40" s="584">
        <v>56933.751560228367</v>
      </c>
      <c r="F40" s="585">
        <v>-9.385793324747338E-2</v>
      </c>
      <c r="G40" s="382"/>
      <c r="I40" s="195"/>
    </row>
    <row r="41" spans="1:11" ht="32.25" customHeight="1" x14ac:dyDescent="0.25">
      <c r="B41" s="397" t="s">
        <v>163</v>
      </c>
      <c r="C41" s="397"/>
      <c r="D41" s="450">
        <v>1.4332851974800984</v>
      </c>
      <c r="E41" s="450">
        <v>1.6057696843978353</v>
      </c>
      <c r="F41" s="409"/>
      <c r="G41" s="382"/>
      <c r="I41" s="195"/>
    </row>
    <row r="42" spans="1:11" ht="35.25" customHeight="1" x14ac:dyDescent="0.25">
      <c r="B42" s="582" t="s">
        <v>164</v>
      </c>
      <c r="C42" s="408"/>
      <c r="D42" s="586">
        <v>5.7474396192276656</v>
      </c>
      <c r="E42" s="586">
        <v>5.4013318007850639</v>
      </c>
      <c r="F42" s="587"/>
      <c r="G42" s="382"/>
      <c r="I42" s="195"/>
    </row>
    <row r="43" spans="1:11" s="326" customFormat="1" ht="20.25" customHeight="1" thickBot="1" x14ac:dyDescent="0.3">
      <c r="A43" s="325"/>
      <c r="B43" s="380" t="s">
        <v>165</v>
      </c>
      <c r="C43" s="380"/>
      <c r="D43" s="454">
        <v>0.41217573835103688</v>
      </c>
      <c r="E43" s="454">
        <v>0.4050200587318955</v>
      </c>
      <c r="F43" s="380"/>
      <c r="G43" s="410"/>
      <c r="H43" s="411"/>
      <c r="K43" s="325"/>
    </row>
    <row r="44" spans="1:11" ht="18" customHeight="1" x14ac:dyDescent="0.2">
      <c r="B44" s="402" t="s">
        <v>166</v>
      </c>
      <c r="C44" s="408"/>
      <c r="D44" s="412"/>
      <c r="E44" s="412"/>
      <c r="F44" s="408"/>
      <c r="G44" s="382"/>
      <c r="I44" s="195"/>
    </row>
    <row r="45" spans="1:11" ht="18" customHeight="1" x14ac:dyDescent="0.2">
      <c r="B45" s="402" t="s">
        <v>167</v>
      </c>
      <c r="D45" s="364"/>
      <c r="G45" s="382"/>
      <c r="I45" s="195"/>
    </row>
    <row r="46" spans="1:11" ht="18" customHeight="1" x14ac:dyDescent="0.2">
      <c r="B46" s="402" t="s">
        <v>168</v>
      </c>
      <c r="D46" s="364"/>
      <c r="G46" s="382"/>
      <c r="I46" s="195"/>
    </row>
    <row r="47" spans="1:11" x14ac:dyDescent="0.2">
      <c r="B47" s="401"/>
      <c r="D47" s="364"/>
      <c r="G47" s="382"/>
      <c r="I47" s="195"/>
    </row>
    <row r="48" spans="1:11" x14ac:dyDescent="0.2">
      <c r="E48" s="415"/>
      <c r="G48" s="413"/>
    </row>
    <row r="53" spans="4:4" x14ac:dyDescent="0.2">
      <c r="D53" s="416"/>
    </row>
  </sheetData>
  <mergeCells count="6">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ignoredErrors>
    <ignoredError sqref="F16 F20" formula="1"/>
  </ignoredErrors>
  <drawing r:id="rId2"/>
  <legacyDrawing r:id="rId3"/>
  <oleObjects>
    <mc:AlternateContent xmlns:mc="http://schemas.openxmlformats.org/markup-compatibility/2006">
      <mc:Choice Requires="x14">
        <oleObject progId="Word.Picture.8" shapeId="30721" r:id="rId4">
          <objectPr defaultSize="0" autoPict="0" r:id="rId5">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0" customWidth="1"/>
    <col min="3" max="5" width="7.7109375" style="29" customWidth="1"/>
    <col min="6" max="6" width="7.7109375" style="30" customWidth="1"/>
    <col min="7" max="7" width="7.7109375" style="29" customWidth="1"/>
    <col min="8" max="8" width="7.7109375" style="29" hidden="1" customWidth="1"/>
    <col min="9" max="9" width="2.7109375" style="29" customWidth="1"/>
    <col min="10" max="11" width="7.7109375" style="29" customWidth="1"/>
    <col min="12" max="12" width="7.5703125" style="29" customWidth="1"/>
    <col min="13" max="14" width="7.7109375" style="29" customWidth="1"/>
    <col min="15" max="15" width="7.7109375" style="29" hidden="1" customWidth="1"/>
    <col min="16" max="16" width="11.7109375" style="29" customWidth="1"/>
    <col min="17" max="17" width="9.85546875" style="29"/>
    <col min="18" max="18" width="10.85546875" style="29" bestFit="1" customWidth="1"/>
    <col min="19" max="19" width="10" style="29" bestFit="1" customWidth="1"/>
    <col min="20" max="16384" width="9.85546875" style="29"/>
  </cols>
  <sheetData>
    <row r="1" spans="1:27" s="35" customFormat="1" ht="11.1" customHeight="1" x14ac:dyDescent="0.2">
      <c r="A1" s="596" t="s">
        <v>33</v>
      </c>
      <c r="B1" s="596"/>
      <c r="C1" s="596"/>
      <c r="D1" s="596"/>
      <c r="E1" s="596"/>
      <c r="F1" s="596"/>
      <c r="G1" s="596"/>
      <c r="H1" s="596"/>
      <c r="I1" s="596"/>
      <c r="J1" s="596"/>
      <c r="K1" s="596"/>
      <c r="L1" s="596"/>
      <c r="M1" s="596"/>
      <c r="N1" s="596"/>
      <c r="O1" s="158"/>
      <c r="P1" s="44"/>
    </row>
    <row r="2" spans="1:27" s="35" customFormat="1" ht="11.1" customHeight="1" x14ac:dyDescent="0.2">
      <c r="A2" s="605" t="s">
        <v>8</v>
      </c>
      <c r="B2" s="605"/>
      <c r="C2" s="605"/>
      <c r="D2" s="605"/>
      <c r="E2" s="605"/>
      <c r="F2" s="605"/>
      <c r="G2" s="605"/>
      <c r="H2" s="605"/>
      <c r="I2" s="605"/>
      <c r="J2" s="605"/>
      <c r="K2" s="605"/>
      <c r="L2" s="605"/>
      <c r="M2" s="605"/>
      <c r="N2" s="605"/>
      <c r="O2" s="159"/>
      <c r="P2" s="36"/>
    </row>
    <row r="3" spans="1:27" s="35" customFormat="1" ht="11.1" customHeight="1" x14ac:dyDescent="0.2">
      <c r="A3" s="607" t="s">
        <v>9</v>
      </c>
      <c r="B3" s="607"/>
      <c r="C3" s="607"/>
      <c r="D3" s="607"/>
      <c r="E3" s="607"/>
      <c r="F3" s="607"/>
      <c r="G3" s="607"/>
      <c r="H3" s="607"/>
      <c r="I3" s="607"/>
      <c r="J3" s="607"/>
      <c r="K3" s="607"/>
      <c r="L3" s="607"/>
      <c r="M3" s="607"/>
      <c r="N3" s="607"/>
      <c r="O3" s="607"/>
      <c r="P3" s="37"/>
    </row>
    <row r="4" spans="1:27" s="35" customFormat="1" ht="11.1" customHeight="1" x14ac:dyDescent="0.2">
      <c r="A4" s="107"/>
      <c r="B4" s="39"/>
      <c r="C4" s="38"/>
      <c r="D4" s="38"/>
      <c r="E4" s="38"/>
      <c r="F4" s="39"/>
      <c r="G4" s="38"/>
      <c r="H4" s="38"/>
      <c r="I4" s="39"/>
      <c r="J4" s="40"/>
      <c r="K4" s="40"/>
      <c r="L4" s="28"/>
    </row>
    <row r="5" spans="1:27" s="35" customFormat="1" ht="15" customHeight="1" x14ac:dyDescent="0.2">
      <c r="A5" s="107"/>
      <c r="B5" s="39"/>
      <c r="C5" s="609" t="e">
        <f>+#REF!</f>
        <v>#REF!</v>
      </c>
      <c r="D5" s="609"/>
      <c r="E5" s="609"/>
      <c r="F5" s="609"/>
      <c r="G5" s="609"/>
      <c r="H5" s="160"/>
      <c r="I5" s="39"/>
      <c r="J5" s="609" t="e">
        <f>+#REF!</f>
        <v>#REF!</v>
      </c>
      <c r="K5" s="609"/>
      <c r="L5" s="609"/>
      <c r="M5" s="609"/>
      <c r="N5" s="609"/>
      <c r="O5" s="160"/>
    </row>
    <row r="6" spans="1:27" s="78" customFormat="1" ht="15" customHeight="1" x14ac:dyDescent="0.2">
      <c r="A6" s="108"/>
      <c r="B6" s="77"/>
      <c r="C6" s="84" t="e">
        <f>+#REF!</f>
        <v>#REF!</v>
      </c>
      <c r="D6" s="43" t="s">
        <v>3</v>
      </c>
      <c r="E6" s="84" t="e">
        <f>+#REF!</f>
        <v>#REF!</v>
      </c>
      <c r="F6" s="43" t="s">
        <v>3</v>
      </c>
      <c r="G6" s="80" t="s">
        <v>15</v>
      </c>
      <c r="H6" s="43" t="s">
        <v>24</v>
      </c>
      <c r="I6" s="42"/>
      <c r="J6" s="84" t="e">
        <f>+C6</f>
        <v>#REF!</v>
      </c>
      <c r="K6" s="43" t="s">
        <v>3</v>
      </c>
      <c r="L6" s="84" t="e">
        <f>+E6</f>
        <v>#REF!</v>
      </c>
      <c r="M6" s="43" t="s">
        <v>3</v>
      </c>
      <c r="N6" s="80" t="s">
        <v>15</v>
      </c>
      <c r="O6" s="43" t="s">
        <v>24</v>
      </c>
      <c r="Q6" s="79"/>
      <c r="R6" s="79"/>
    </row>
    <row r="7" spans="1:27" s="35" customFormat="1" ht="12.95" customHeight="1" x14ac:dyDescent="0.2">
      <c r="A7" s="10" t="s">
        <v>0</v>
      </c>
      <c r="B7" s="46"/>
      <c r="C7" s="138" t="e">
        <v>#REF!</v>
      </c>
      <c r="D7" s="11" t="e">
        <v>#REF!</v>
      </c>
      <c r="E7" s="138" t="e">
        <v>#REF!</v>
      </c>
      <c r="F7" s="11" t="e">
        <v>#REF!</v>
      </c>
      <c r="G7" s="11" t="e">
        <v>#REF!</v>
      </c>
      <c r="H7" s="11" t="e">
        <v>#REF!</v>
      </c>
      <c r="I7" s="32"/>
      <c r="J7" s="138" t="e">
        <v>#REF!</v>
      </c>
      <c r="K7" s="11" t="e">
        <v>#REF!</v>
      </c>
      <c r="L7" s="138" t="e">
        <v>#REF!</v>
      </c>
      <c r="M7" s="11" t="e">
        <v>#REF!</v>
      </c>
      <c r="N7" s="11" t="e">
        <v>#REF!</v>
      </c>
      <c r="O7" s="11" t="e">
        <v>#REF!</v>
      </c>
      <c r="P7" s="164" t="e">
        <f>+C7-#REF!</f>
        <v>#REF!</v>
      </c>
      <c r="Q7" s="164" t="e">
        <v>#REF!</v>
      </c>
      <c r="R7" s="164" t="e">
        <v>#REF!</v>
      </c>
      <c r="S7" s="164" t="e">
        <v>#REF!</v>
      </c>
      <c r="T7" s="164" t="e">
        <v>#REF!</v>
      </c>
      <c r="U7" s="164" t="e">
        <v>#REF!</v>
      </c>
      <c r="V7" s="164" t="e">
        <v>#REF!</v>
      </c>
      <c r="W7" s="164" t="e">
        <v>#REF!</v>
      </c>
      <c r="X7" s="164" t="e">
        <v>#REF!</v>
      </c>
      <c r="Y7" s="164" t="e">
        <v>#REF!</v>
      </c>
      <c r="Z7" s="164" t="e">
        <v>#REF!</v>
      </c>
      <c r="AA7" s="164" t="e">
        <v>#REF!</v>
      </c>
    </row>
    <row r="8" spans="1:27" s="35" customFormat="1" ht="12.95" customHeight="1" x14ac:dyDescent="0.2">
      <c r="A8" s="109" t="s">
        <v>1</v>
      </c>
      <c r="B8" s="46"/>
      <c r="C8" s="140" t="e">
        <v>#REF!</v>
      </c>
      <c r="D8" s="24" t="e">
        <v>#REF!</v>
      </c>
      <c r="E8" s="140" t="e">
        <v>#REF!</v>
      </c>
      <c r="F8" s="24" t="e">
        <v>#REF!</v>
      </c>
      <c r="G8" s="24" t="e">
        <v>#REF!</v>
      </c>
      <c r="H8" s="12"/>
      <c r="I8" s="32"/>
      <c r="J8" s="140" t="e">
        <v>#REF!</v>
      </c>
      <c r="K8" s="24" t="e">
        <v>#REF!</v>
      </c>
      <c r="L8" s="140" t="e">
        <v>#REF!</v>
      </c>
      <c r="M8" s="24" t="e">
        <v>#REF!</v>
      </c>
      <c r="N8" s="24" t="e">
        <v>#REF!</v>
      </c>
      <c r="O8" s="12"/>
      <c r="P8" s="164" t="e">
        <v>#REF!</v>
      </c>
      <c r="Q8" s="164" t="e">
        <v>#REF!</v>
      </c>
      <c r="R8" s="164" t="e">
        <v>#REF!</v>
      </c>
      <c r="S8" s="164" t="e">
        <v>#REF!</v>
      </c>
      <c r="T8" s="164" t="e">
        <v>#REF!</v>
      </c>
      <c r="U8" s="164" t="e">
        <v>#REF!</v>
      </c>
      <c r="V8" s="164" t="e">
        <v>#REF!</v>
      </c>
      <c r="W8" s="164" t="e">
        <v>#REF!</v>
      </c>
      <c r="X8" s="164" t="e">
        <v>#REF!</v>
      </c>
      <c r="Y8" s="164" t="e">
        <v>#REF!</v>
      </c>
      <c r="Z8" s="164" t="e">
        <v>#REF!</v>
      </c>
      <c r="AA8" s="164" t="e">
        <v>#REF!</v>
      </c>
    </row>
    <row r="9" spans="1:27" s="35" customFormat="1" ht="12.95" customHeight="1" x14ac:dyDescent="0.2">
      <c r="A9" s="110" t="s">
        <v>2</v>
      </c>
      <c r="B9" s="46"/>
      <c r="C9" s="141" t="e">
        <v>#REF!</v>
      </c>
      <c r="D9" s="25" t="e">
        <v>#REF!</v>
      </c>
      <c r="E9" s="141" t="e">
        <v>#REF!</v>
      </c>
      <c r="F9" s="25" t="e">
        <v>#REF!</v>
      </c>
      <c r="G9" s="25" t="e">
        <v>#REF!</v>
      </c>
      <c r="H9" s="162"/>
      <c r="I9" s="32"/>
      <c r="J9" s="141" t="e">
        <v>#REF!</v>
      </c>
      <c r="K9" s="25" t="e">
        <v>#REF!</v>
      </c>
      <c r="L9" s="141" t="e">
        <v>#REF!</v>
      </c>
      <c r="M9" s="25" t="e">
        <v>#REF!</v>
      </c>
      <c r="N9" s="25" t="e">
        <v>#REF!</v>
      </c>
      <c r="O9" s="162"/>
      <c r="P9" s="164" t="e">
        <v>#REF!</v>
      </c>
      <c r="Q9" s="164" t="e">
        <v>#REF!</v>
      </c>
      <c r="R9" s="164" t="e">
        <v>#REF!</v>
      </c>
      <c r="S9" s="164" t="e">
        <v>#REF!</v>
      </c>
      <c r="T9" s="164" t="e">
        <v>#REF!</v>
      </c>
      <c r="U9" s="164" t="e">
        <v>#REF!</v>
      </c>
      <c r="V9" s="164" t="e">
        <v>#REF!</v>
      </c>
      <c r="W9" s="164" t="e">
        <v>#REF!</v>
      </c>
      <c r="X9" s="164" t="e">
        <v>#REF!</v>
      </c>
      <c r="Y9" s="164" t="e">
        <v>#REF!</v>
      </c>
      <c r="Z9" s="164" t="e">
        <v>#REF!</v>
      </c>
      <c r="AA9" s="164" t="e">
        <v>#REF!</v>
      </c>
    </row>
    <row r="10" spans="1:27" s="35" customFormat="1" ht="12.95" customHeight="1" x14ac:dyDescent="0.2">
      <c r="A10" s="111" t="s">
        <v>6</v>
      </c>
      <c r="B10" s="45"/>
      <c r="C10" s="139" t="e">
        <v>#REF!</v>
      </c>
      <c r="D10" s="13" t="e">
        <v>#REF!</v>
      </c>
      <c r="E10" s="139" t="e">
        <v>#REF!</v>
      </c>
      <c r="F10" s="13" t="e">
        <v>#REF!</v>
      </c>
      <c r="G10" s="13" t="e">
        <v>#REF!</v>
      </c>
      <c r="H10" s="13"/>
      <c r="I10" s="32"/>
      <c r="J10" s="139" t="e">
        <v>#REF!</v>
      </c>
      <c r="K10" s="13" t="e">
        <v>#REF!</v>
      </c>
      <c r="L10" s="139" t="e">
        <v>#REF!</v>
      </c>
      <c r="M10" s="13" t="e">
        <v>#REF!</v>
      </c>
      <c r="N10" s="13" t="e">
        <v>#REF!</v>
      </c>
      <c r="O10" s="13"/>
      <c r="P10" s="164" t="e">
        <v>#REF!</v>
      </c>
      <c r="Q10" s="164" t="e">
        <v>#REF!</v>
      </c>
      <c r="R10" s="164" t="e">
        <v>#REF!</v>
      </c>
      <c r="S10" s="164" t="e">
        <v>#REF!</v>
      </c>
      <c r="T10" s="164" t="e">
        <v>#REF!</v>
      </c>
      <c r="U10" s="164" t="e">
        <v>#REF!</v>
      </c>
      <c r="V10" s="164" t="e">
        <v>#REF!</v>
      </c>
      <c r="W10" s="164" t="e">
        <v>#REF!</v>
      </c>
      <c r="X10" s="164" t="e">
        <v>#REF!</v>
      </c>
      <c r="Y10" s="164" t="e">
        <v>#REF!</v>
      </c>
      <c r="Z10" s="164" t="e">
        <v>#REF!</v>
      </c>
      <c r="AA10" s="164" t="e">
        <v>#REF!</v>
      </c>
    </row>
    <row r="11" spans="1:27" s="35" customFormat="1" ht="12.95" customHeight="1" x14ac:dyDescent="0.2">
      <c r="A11" s="15" t="s">
        <v>7</v>
      </c>
      <c r="B11" s="45"/>
      <c r="C11" s="138" t="e">
        <v>#REF!</v>
      </c>
      <c r="D11" s="11" t="e">
        <v>#REF!</v>
      </c>
      <c r="E11" s="138" t="e">
        <v>#REF!</v>
      </c>
      <c r="F11" s="11" t="e">
        <v>#REF!</v>
      </c>
      <c r="G11" s="11" t="e">
        <v>#REF!</v>
      </c>
      <c r="H11" s="11"/>
      <c r="I11" s="32"/>
      <c r="J11" s="138" t="e">
        <v>#REF!</v>
      </c>
      <c r="K11" s="11" t="e">
        <v>#REF!</v>
      </c>
      <c r="L11" s="138" t="e">
        <v>#REF!</v>
      </c>
      <c r="M11" s="11" t="e">
        <v>#REF!</v>
      </c>
      <c r="N11" s="11" t="e">
        <v>#REF!</v>
      </c>
      <c r="O11" s="11"/>
      <c r="P11" s="164" t="e">
        <v>#REF!</v>
      </c>
      <c r="Q11" s="164" t="e">
        <v>#REF!</v>
      </c>
      <c r="R11" s="164" t="e">
        <v>#REF!</v>
      </c>
      <c r="S11" s="164" t="e">
        <v>#REF!</v>
      </c>
      <c r="T11" s="164" t="e">
        <v>#REF!</v>
      </c>
      <c r="U11" s="164" t="e">
        <v>#REF!</v>
      </c>
      <c r="V11" s="164" t="e">
        <v>#REF!</v>
      </c>
      <c r="W11" s="164" t="e">
        <v>#REF!</v>
      </c>
      <c r="X11" s="164" t="e">
        <v>#REF!</v>
      </c>
      <c r="Y11" s="164" t="e">
        <v>#REF!</v>
      </c>
      <c r="Z11" s="164" t="e">
        <v>#REF!</v>
      </c>
      <c r="AA11" s="164" t="e">
        <v>#REF!</v>
      </c>
    </row>
    <row r="12" spans="1:27" s="35" customFormat="1" ht="12.95" customHeight="1" x14ac:dyDescent="0.2">
      <c r="A12" s="109" t="s">
        <v>17</v>
      </c>
      <c r="B12" s="46"/>
      <c r="C12" s="140" t="e">
        <v>#REF!</v>
      </c>
      <c r="D12" s="24" t="e">
        <v>#REF!</v>
      </c>
      <c r="E12" s="140" t="e">
        <v>#REF!</v>
      </c>
      <c r="F12" s="24" t="e">
        <v>#REF!</v>
      </c>
      <c r="G12" s="24" t="e">
        <v>#REF!</v>
      </c>
      <c r="H12" s="12"/>
      <c r="I12" s="32"/>
      <c r="J12" s="140" t="e">
        <v>#REF!</v>
      </c>
      <c r="K12" s="24" t="e">
        <v>#REF!</v>
      </c>
      <c r="L12" s="140" t="e">
        <v>#REF!</v>
      </c>
      <c r="M12" s="24" t="e">
        <v>#REF!</v>
      </c>
      <c r="N12" s="24" t="e">
        <v>#REF!</v>
      </c>
      <c r="O12" s="12"/>
      <c r="P12" s="164" t="e">
        <v>#REF!</v>
      </c>
      <c r="Q12" s="164" t="e">
        <v>#REF!</v>
      </c>
      <c r="R12" s="164" t="e">
        <v>#REF!</v>
      </c>
      <c r="S12" s="164" t="e">
        <v>#REF!</v>
      </c>
      <c r="T12" s="164" t="e">
        <v>#REF!</v>
      </c>
      <c r="U12" s="164" t="e">
        <v>#REF!</v>
      </c>
      <c r="V12" s="164" t="e">
        <v>#REF!</v>
      </c>
      <c r="W12" s="164" t="e">
        <v>#REF!</v>
      </c>
      <c r="X12" s="164" t="e">
        <v>#REF!</v>
      </c>
      <c r="Y12" s="164" t="e">
        <v>#REF!</v>
      </c>
      <c r="Z12" s="164" t="e">
        <v>#REF!</v>
      </c>
      <c r="AA12" s="164" t="e">
        <v>#REF!</v>
      </c>
    </row>
    <row r="13" spans="1:27" s="47" customFormat="1" ht="12.95" customHeight="1" x14ac:dyDescent="0.2">
      <c r="A13" s="112" t="s">
        <v>10</v>
      </c>
      <c r="B13" s="49"/>
      <c r="C13" s="143" t="e">
        <v>#REF!</v>
      </c>
      <c r="D13" s="25" t="e">
        <v>#REF!</v>
      </c>
      <c r="E13" s="143" t="e">
        <v>#REF!</v>
      </c>
      <c r="F13" s="25" t="e">
        <v>#REF!</v>
      </c>
      <c r="G13" s="25" t="e">
        <v>#REF!</v>
      </c>
      <c r="H13" s="162" t="e">
        <v>#REF!</v>
      </c>
      <c r="I13" s="75"/>
      <c r="J13" s="143" t="e">
        <v>#REF!</v>
      </c>
      <c r="K13" s="25" t="e">
        <v>#REF!</v>
      </c>
      <c r="L13" s="143" t="e">
        <v>#REF!</v>
      </c>
      <c r="M13" s="25" t="e">
        <v>#REF!</v>
      </c>
      <c r="N13" s="25" t="e">
        <v>#REF!</v>
      </c>
      <c r="O13" s="162" t="e">
        <v>#REF!</v>
      </c>
      <c r="P13" s="164" t="e">
        <v>#REF!</v>
      </c>
      <c r="Q13" s="164" t="e">
        <v>#REF!</v>
      </c>
      <c r="R13" s="164" t="e">
        <v>#REF!</v>
      </c>
      <c r="S13" s="164" t="e">
        <v>#REF!</v>
      </c>
      <c r="T13" s="164" t="e">
        <v>#REF!</v>
      </c>
      <c r="U13" s="164" t="e">
        <v>#REF!</v>
      </c>
      <c r="V13" s="164" t="e">
        <v>#REF!</v>
      </c>
      <c r="W13" s="164" t="e">
        <v>#REF!</v>
      </c>
      <c r="X13" s="164" t="e">
        <v>#REF!</v>
      </c>
      <c r="Y13" s="164" t="e">
        <v>#REF!</v>
      </c>
      <c r="Z13" s="164" t="e">
        <v>#REF!</v>
      </c>
      <c r="AA13" s="164" t="e">
        <v>#REF!</v>
      </c>
    </row>
    <row r="14" spans="1:27" s="35" customFormat="1" ht="12.95" customHeight="1" x14ac:dyDescent="0.2">
      <c r="A14" s="113" t="s">
        <v>4</v>
      </c>
      <c r="B14" s="34"/>
      <c r="C14" s="139" t="e">
        <v>#REF!</v>
      </c>
      <c r="D14" s="13" t="e">
        <v>#REF!</v>
      </c>
      <c r="E14" s="139" t="e">
        <v>#REF!</v>
      </c>
      <c r="F14" s="13" t="e">
        <v>#REF!</v>
      </c>
      <c r="G14" s="13" t="e">
        <v>#REF!</v>
      </c>
      <c r="H14" s="13"/>
      <c r="I14" s="75"/>
      <c r="J14" s="139" t="e">
        <v>#REF!</v>
      </c>
      <c r="K14" s="13" t="e">
        <v>#REF!</v>
      </c>
      <c r="L14" s="139" t="e">
        <v>#REF!</v>
      </c>
      <c r="M14" s="13" t="e">
        <v>#REF!</v>
      </c>
      <c r="N14" s="13" t="e">
        <v>#REF!</v>
      </c>
      <c r="O14" s="13"/>
      <c r="P14" s="164" t="e">
        <v>#REF!</v>
      </c>
      <c r="Q14" s="164" t="e">
        <v>#REF!</v>
      </c>
      <c r="R14" s="164" t="e">
        <v>#REF!</v>
      </c>
      <c r="S14" s="164" t="e">
        <v>#REF!</v>
      </c>
      <c r="T14" s="164" t="e">
        <v>#REF!</v>
      </c>
      <c r="U14" s="164" t="e">
        <v>#REF!</v>
      </c>
      <c r="V14" s="164" t="e">
        <v>#REF!</v>
      </c>
      <c r="W14" s="164" t="e">
        <v>#REF!</v>
      </c>
      <c r="X14" s="164" t="e">
        <v>#REF!</v>
      </c>
      <c r="Y14" s="164" t="e">
        <v>#REF!</v>
      </c>
      <c r="Z14" s="164" t="e">
        <v>#REF!</v>
      </c>
      <c r="AA14" s="164" t="e">
        <v>#REF!</v>
      </c>
    </row>
    <row r="15" spans="1:27" s="35" customFormat="1" ht="12.95" customHeight="1" x14ac:dyDescent="0.2">
      <c r="A15" s="114" t="s">
        <v>14</v>
      </c>
      <c r="B15" s="46"/>
      <c r="C15" s="147" t="e">
        <v>#REF!</v>
      </c>
      <c r="D15" s="23" t="e">
        <v>#REF!</v>
      </c>
      <c r="E15" s="147" t="e">
        <v>#REF!</v>
      </c>
      <c r="F15" s="23" t="e">
        <v>#REF!</v>
      </c>
      <c r="G15" s="23" t="e">
        <v>#REF!</v>
      </c>
      <c r="H15" s="163"/>
      <c r="I15" s="75"/>
      <c r="J15" s="147" t="e">
        <v>#REF!</v>
      </c>
      <c r="K15" s="23" t="e">
        <v>#REF!</v>
      </c>
      <c r="L15" s="147" t="e">
        <v>#REF!</v>
      </c>
      <c r="M15" s="23" t="e">
        <v>#REF!</v>
      </c>
      <c r="N15" s="23" t="e">
        <v>#REF!</v>
      </c>
      <c r="O15" s="163"/>
      <c r="P15" s="164" t="e">
        <v>#REF!</v>
      </c>
      <c r="Q15" s="164" t="e">
        <v>#REF!</v>
      </c>
      <c r="R15" s="164" t="e">
        <v>#REF!</v>
      </c>
      <c r="S15" s="164" t="e">
        <v>#REF!</v>
      </c>
      <c r="T15" s="164" t="e">
        <v>#REF!</v>
      </c>
      <c r="U15" s="164" t="e">
        <v>#REF!</v>
      </c>
      <c r="V15" s="164" t="e">
        <v>#REF!</v>
      </c>
      <c r="W15" s="164" t="e">
        <v>#REF!</v>
      </c>
      <c r="X15" s="164" t="e">
        <v>#REF!</v>
      </c>
      <c r="Y15" s="164" t="e">
        <v>#REF!</v>
      </c>
      <c r="Z15" s="164" t="e">
        <v>#REF!</v>
      </c>
      <c r="AA15" s="164" t="e">
        <v>#REF!</v>
      </c>
    </row>
    <row r="16" spans="1:27" s="35" customFormat="1" ht="12.95" customHeight="1" x14ac:dyDescent="0.2">
      <c r="A16" s="115" t="s">
        <v>18</v>
      </c>
      <c r="B16" s="46"/>
      <c r="C16" s="139" t="e">
        <v>#REF!</v>
      </c>
      <c r="D16" s="13" t="e">
        <v>#REF!</v>
      </c>
      <c r="E16" s="139" t="e">
        <v>#REF!</v>
      </c>
      <c r="F16" s="13" t="e">
        <v>#REF!</v>
      </c>
      <c r="G16" s="13" t="e">
        <v>#REF!</v>
      </c>
      <c r="H16" s="13" t="e">
        <v>#REF!</v>
      </c>
      <c r="I16" s="32"/>
      <c r="J16" s="139" t="e">
        <v>#REF!</v>
      </c>
      <c r="K16" s="13" t="e">
        <v>#REF!</v>
      </c>
      <c r="L16" s="139" t="e">
        <v>#REF!</v>
      </c>
      <c r="M16" s="13" t="e">
        <v>#REF!</v>
      </c>
      <c r="N16" s="13" t="e">
        <v>#REF!</v>
      </c>
      <c r="O16" s="13" t="e">
        <v>#REF!</v>
      </c>
      <c r="P16" s="164" t="e">
        <v>#REF!</v>
      </c>
      <c r="Q16" s="164" t="e">
        <v>#REF!</v>
      </c>
      <c r="R16" s="164" t="e">
        <v>#REF!</v>
      </c>
      <c r="S16" s="164" t="e">
        <v>#REF!</v>
      </c>
      <c r="T16" s="164" t="e">
        <v>#REF!</v>
      </c>
      <c r="U16" s="164" t="e">
        <v>#REF!</v>
      </c>
      <c r="V16" s="164" t="e">
        <v>#REF!</v>
      </c>
      <c r="W16" s="164" t="e">
        <v>#REF!</v>
      </c>
      <c r="X16" s="164" t="e">
        <v>#REF!</v>
      </c>
      <c r="Y16" s="164" t="e">
        <v>#REF!</v>
      </c>
      <c r="Z16" s="164" t="e">
        <v>#REF!</v>
      </c>
      <c r="AA16" s="164" t="e">
        <v>#REF!</v>
      </c>
    </row>
    <row r="17" spans="1:27" s="35" customFormat="1" ht="12.95" customHeight="1" thickBot="1" x14ac:dyDescent="0.25">
      <c r="A17" s="116" t="s">
        <v>5</v>
      </c>
      <c r="B17" s="67"/>
      <c r="C17" s="142" t="e">
        <v>#REF!</v>
      </c>
      <c r="D17" s="91" t="e">
        <v>#REF!</v>
      </c>
      <c r="E17" s="142" t="e">
        <v>#REF!</v>
      </c>
      <c r="F17" s="128" t="e">
        <v>#REF!</v>
      </c>
      <c r="G17" s="92" t="e">
        <v>#REF!</v>
      </c>
      <c r="H17" s="92"/>
      <c r="I17" s="70"/>
      <c r="J17" s="142" t="e">
        <v>#REF!</v>
      </c>
      <c r="K17" s="91" t="e">
        <v>#REF!</v>
      </c>
      <c r="L17" s="142" t="e">
        <v>#REF!</v>
      </c>
      <c r="M17" s="128" t="e">
        <v>#REF!</v>
      </c>
      <c r="N17" s="92" t="e">
        <v>#REF!</v>
      </c>
      <c r="O17" s="92"/>
      <c r="P17" s="164" t="e">
        <v>#REF!</v>
      </c>
      <c r="Q17" s="164" t="e">
        <v>#REF!</v>
      </c>
      <c r="R17" s="164" t="e">
        <v>#REF!</v>
      </c>
      <c r="S17" s="164" t="e">
        <v>#REF!</v>
      </c>
      <c r="T17" s="164" t="e">
        <v>#REF!</v>
      </c>
      <c r="U17" s="164" t="e">
        <v>#REF!</v>
      </c>
      <c r="V17" s="164" t="e">
        <v>#REF!</v>
      </c>
      <c r="W17" s="164" t="e">
        <v>#REF!</v>
      </c>
      <c r="X17" s="164" t="e">
        <v>#REF!</v>
      </c>
      <c r="Y17" s="164" t="e">
        <v>#REF!</v>
      </c>
      <c r="Z17" s="164" t="e">
        <v>#REF!</v>
      </c>
      <c r="AA17" s="164" t="e">
        <v>#REF!</v>
      </c>
    </row>
    <row r="18" spans="1:27" s="35" customFormat="1" ht="11.1" customHeight="1" x14ac:dyDescent="0.2">
      <c r="A18" s="117"/>
      <c r="B18" s="46"/>
      <c r="C18" s="93"/>
      <c r="D18" s="20"/>
      <c r="E18" s="93"/>
      <c r="F18" s="21"/>
      <c r="G18" s="94"/>
      <c r="H18" s="94"/>
      <c r="I18" s="46"/>
      <c r="J18" s="85"/>
      <c r="K18" s="65"/>
      <c r="L18" s="85"/>
      <c r="M18" s="86"/>
      <c r="N18" s="87"/>
      <c r="O18" s="87"/>
      <c r="P18" s="164" t="e">
        <v>#REF!</v>
      </c>
      <c r="Q18" s="164" t="e">
        <v>#REF!</v>
      </c>
      <c r="R18" s="164" t="e">
        <v>#REF!</v>
      </c>
      <c r="S18" s="164" t="e">
        <v>#REF!</v>
      </c>
      <c r="T18" s="164" t="e">
        <v>#REF!</v>
      </c>
      <c r="U18" s="164" t="e">
        <v>#REF!</v>
      </c>
      <c r="V18" s="164" t="e">
        <v>#REF!</v>
      </c>
      <c r="W18" s="164" t="e">
        <v>#REF!</v>
      </c>
      <c r="X18" s="164" t="e">
        <v>#REF!</v>
      </c>
      <c r="Y18" s="164" t="e">
        <v>#REF!</v>
      </c>
      <c r="Z18" s="164" t="e">
        <v>#REF!</v>
      </c>
      <c r="AA18" s="164" t="e">
        <v>#REF!</v>
      </c>
    </row>
    <row r="19" spans="1:27" s="35" customFormat="1" ht="15" customHeight="1" x14ac:dyDescent="0.2">
      <c r="A19" s="81" t="s">
        <v>12</v>
      </c>
      <c r="B19" s="27"/>
      <c r="C19" s="83"/>
      <c r="D19" s="83"/>
      <c r="E19" s="83"/>
      <c r="F19" s="66"/>
      <c r="G19" s="66"/>
      <c r="H19" s="66"/>
      <c r="I19" s="50"/>
      <c r="J19" s="88"/>
      <c r="K19" s="88"/>
      <c r="L19" s="89"/>
      <c r="M19" s="90"/>
      <c r="N19" s="90"/>
      <c r="O19" s="90"/>
      <c r="P19" s="164" t="e">
        <v>#REF!</v>
      </c>
      <c r="Q19" s="164" t="e">
        <v>#REF!</v>
      </c>
      <c r="R19" s="164" t="e">
        <v>#REF!</v>
      </c>
      <c r="S19" s="164" t="e">
        <v>#REF!</v>
      </c>
      <c r="T19" s="164" t="e">
        <v>#REF!</v>
      </c>
      <c r="U19" s="164" t="e">
        <v>#REF!</v>
      </c>
      <c r="V19" s="164" t="e">
        <v>#REF!</v>
      </c>
      <c r="W19" s="164" t="e">
        <v>#REF!</v>
      </c>
      <c r="X19" s="164" t="e">
        <v>#REF!</v>
      </c>
      <c r="Y19" s="164" t="e">
        <v>#REF!</v>
      </c>
      <c r="Z19" s="164" t="e">
        <v>#REF!</v>
      </c>
      <c r="AA19" s="164" t="e">
        <v>#REF!</v>
      </c>
    </row>
    <row r="20" spans="1:27" s="35" customFormat="1" ht="12.95" customHeight="1" x14ac:dyDescent="0.2">
      <c r="A20" s="127" t="s">
        <v>13</v>
      </c>
      <c r="B20" s="71"/>
      <c r="C20" s="154" t="e">
        <v>#REF!</v>
      </c>
      <c r="D20" s="155"/>
      <c r="E20" s="154" t="e">
        <v>#REF!</v>
      </c>
      <c r="F20" s="156"/>
      <c r="G20" s="157" t="e">
        <v>#REF!</v>
      </c>
      <c r="H20" s="157"/>
      <c r="I20" s="72"/>
      <c r="J20" s="98" t="e">
        <v>#REF!</v>
      </c>
      <c r="K20" s="122"/>
      <c r="L20" s="98" t="e">
        <v>#REF!</v>
      </c>
      <c r="M20" s="95"/>
      <c r="N20" s="100" t="e">
        <v>#REF!</v>
      </c>
      <c r="O20" s="123"/>
      <c r="P20" s="164" t="e">
        <v>#REF!</v>
      </c>
      <c r="Q20" s="164" t="e">
        <v>#REF!</v>
      </c>
      <c r="R20" s="164" t="e">
        <v>#REF!</v>
      </c>
      <c r="S20" s="164" t="e">
        <v>#REF!</v>
      </c>
      <c r="T20" s="164" t="e">
        <v>#REF!</v>
      </c>
      <c r="U20" s="164" t="e">
        <v>#REF!</v>
      </c>
      <c r="V20" s="164" t="e">
        <v>#REF!</v>
      </c>
      <c r="W20" s="164" t="e">
        <v>#REF!</v>
      </c>
      <c r="X20" s="164" t="e">
        <v>#REF!</v>
      </c>
      <c r="Y20" s="164" t="e">
        <v>#REF!</v>
      </c>
      <c r="Z20" s="164" t="e">
        <v>#REF!</v>
      </c>
      <c r="AA20" s="164" t="e">
        <v>#REF!</v>
      </c>
    </row>
    <row r="21" spans="1:27" s="35" customFormat="1" ht="12.95" customHeight="1" x14ac:dyDescent="0.2">
      <c r="A21" s="118" t="s">
        <v>16</v>
      </c>
      <c r="B21" s="73"/>
      <c r="C21" s="129"/>
      <c r="D21" s="96"/>
      <c r="E21" s="129"/>
      <c r="F21" s="96"/>
      <c r="G21" s="97">
        <v>13.537117903930129</v>
      </c>
      <c r="H21" s="97"/>
      <c r="I21" s="47"/>
      <c r="J21" s="130"/>
      <c r="K21" s="130"/>
      <c r="L21" s="130"/>
      <c r="M21" s="130"/>
      <c r="N21" s="130"/>
      <c r="O21" s="130"/>
      <c r="P21" s="164" t="e">
        <v>#REF!</v>
      </c>
      <c r="Q21" s="164" t="e">
        <v>#REF!</v>
      </c>
      <c r="R21" s="164" t="e">
        <v>#REF!</v>
      </c>
      <c r="S21" s="164" t="e">
        <v>#REF!</v>
      </c>
      <c r="T21" s="164" t="e">
        <v>#REF!</v>
      </c>
      <c r="U21" s="164" t="e">
        <v>#REF!</v>
      </c>
      <c r="V21" s="164" t="e">
        <v>#REF!</v>
      </c>
      <c r="W21" s="164" t="e">
        <v>#REF!</v>
      </c>
      <c r="X21" s="164" t="e">
        <v>#REF!</v>
      </c>
      <c r="Y21" s="164" t="e">
        <v>#REF!</v>
      </c>
      <c r="Z21" s="164" t="e">
        <v>#REF!</v>
      </c>
      <c r="AA21" s="164" t="e">
        <v>#REF!</v>
      </c>
    </row>
    <row r="22" spans="1:27" s="35" customFormat="1" ht="12.95" customHeight="1" x14ac:dyDescent="0.2">
      <c r="A22" s="124" t="s">
        <v>22</v>
      </c>
      <c r="B22" s="73"/>
      <c r="C22" s="98" t="e">
        <v>#REF!</v>
      </c>
      <c r="D22" s="99"/>
      <c r="E22" s="98" t="e">
        <v>#REF!</v>
      </c>
      <c r="F22" s="99"/>
      <c r="G22" s="100" t="e">
        <v>#REF!</v>
      </c>
      <c r="H22" s="100"/>
      <c r="I22" s="47"/>
      <c r="J22" s="149"/>
      <c r="K22" s="96"/>
      <c r="L22" s="149"/>
      <c r="M22" s="96"/>
      <c r="N22" s="102"/>
      <c r="O22" s="102"/>
      <c r="P22" s="164" t="e">
        <v>#REF!</v>
      </c>
      <c r="Q22" s="164" t="e">
        <v>#REF!</v>
      </c>
      <c r="R22" s="164" t="e">
        <v>#REF!</v>
      </c>
      <c r="S22" s="164" t="e">
        <v>#REF!</v>
      </c>
      <c r="T22" s="164" t="e">
        <v>#REF!</v>
      </c>
      <c r="U22" s="164" t="e">
        <v>#REF!</v>
      </c>
      <c r="V22" s="164" t="e">
        <v>#REF!</v>
      </c>
      <c r="W22" s="164" t="e">
        <v>#REF!</v>
      </c>
      <c r="X22" s="164" t="e">
        <v>#REF!</v>
      </c>
      <c r="Y22" s="164" t="e">
        <v>#REF!</v>
      </c>
      <c r="Z22" s="164" t="e">
        <v>#REF!</v>
      </c>
      <c r="AA22" s="164" t="e">
        <v>#REF!</v>
      </c>
    </row>
    <row r="23" spans="1:27" s="35" customFormat="1" x14ac:dyDescent="0.2">
      <c r="A23" s="125" t="s">
        <v>20</v>
      </c>
      <c r="B23" s="73"/>
      <c r="C23" s="144" t="e">
        <v>#REF!</v>
      </c>
      <c r="D23" s="101"/>
      <c r="E23" s="144" t="e">
        <v>#REF!</v>
      </c>
      <c r="F23" s="101"/>
      <c r="G23" s="102" t="e">
        <v>#REF!</v>
      </c>
      <c r="H23" s="102"/>
      <c r="I23" s="47"/>
      <c r="J23" s="144"/>
      <c r="K23" s="101"/>
      <c r="L23" s="144"/>
      <c r="M23" s="101"/>
      <c r="N23" s="102"/>
      <c r="O23" s="102"/>
      <c r="P23" s="164" t="e">
        <v>#REF!</v>
      </c>
      <c r="Q23" s="164" t="e">
        <v>#REF!</v>
      </c>
      <c r="R23" s="164" t="e">
        <v>#REF!</v>
      </c>
      <c r="S23" s="164" t="e">
        <v>#REF!</v>
      </c>
      <c r="T23" s="164" t="e">
        <v>#REF!</v>
      </c>
      <c r="U23" s="164" t="e">
        <v>#REF!</v>
      </c>
      <c r="V23" s="164" t="e">
        <v>#REF!</v>
      </c>
      <c r="W23" s="164" t="e">
        <v>#REF!</v>
      </c>
      <c r="X23" s="164" t="e">
        <v>#REF!</v>
      </c>
      <c r="Y23" s="164" t="e">
        <v>#REF!</v>
      </c>
      <c r="Z23" s="164" t="e">
        <v>#REF!</v>
      </c>
      <c r="AA23" s="164" t="e">
        <v>#REF!</v>
      </c>
    </row>
    <row r="24" spans="1:27" s="35" customFormat="1" ht="12.95" customHeight="1" x14ac:dyDescent="0.2">
      <c r="A24" s="124" t="s">
        <v>21</v>
      </c>
      <c r="B24" s="73"/>
      <c r="C24" s="98" t="e">
        <v>#REF!</v>
      </c>
      <c r="D24" s="99"/>
      <c r="E24" s="98" t="e">
        <v>#REF!</v>
      </c>
      <c r="F24" s="99"/>
      <c r="G24" s="100" t="e">
        <v>#REF!</v>
      </c>
      <c r="H24" s="100"/>
      <c r="I24" s="72"/>
      <c r="J24" s="149"/>
      <c r="K24" s="96"/>
      <c r="L24" s="149"/>
      <c r="M24" s="96"/>
      <c r="N24" s="102"/>
      <c r="O24" s="102"/>
      <c r="P24" s="164" t="e">
        <v>#REF!</v>
      </c>
      <c r="Q24" s="164" t="e">
        <v>#REF!</v>
      </c>
      <c r="R24" s="164" t="e">
        <v>#REF!</v>
      </c>
      <c r="S24" s="164" t="e">
        <v>#REF!</v>
      </c>
      <c r="T24" s="164" t="e">
        <v>#REF!</v>
      </c>
      <c r="U24" s="164" t="e">
        <v>#REF!</v>
      </c>
      <c r="V24" s="164" t="e">
        <v>#REF!</v>
      </c>
      <c r="W24" s="164" t="e">
        <v>#REF!</v>
      </c>
      <c r="X24" s="164" t="e">
        <v>#REF!</v>
      </c>
      <c r="Y24" s="164" t="e">
        <v>#REF!</v>
      </c>
      <c r="Z24" s="164" t="e">
        <v>#REF!</v>
      </c>
      <c r="AA24" s="164" t="e">
        <v>#REF!</v>
      </c>
    </row>
    <row r="25" spans="1:27" s="35" customFormat="1" ht="12.95" customHeight="1" x14ac:dyDescent="0.2">
      <c r="A25" s="118"/>
      <c r="B25" s="73"/>
      <c r="C25" s="144"/>
      <c r="D25" s="103"/>
      <c r="E25" s="144"/>
      <c r="F25" s="104"/>
      <c r="G25" s="53"/>
      <c r="H25" s="53"/>
      <c r="I25" s="72"/>
      <c r="J25" s="130"/>
      <c r="K25" s="130"/>
      <c r="L25" s="130"/>
      <c r="M25" s="130"/>
      <c r="N25" s="130"/>
      <c r="O25" s="130"/>
      <c r="P25" s="164" t="e">
        <v>#REF!</v>
      </c>
      <c r="Q25" s="164" t="e">
        <v>#REF!</v>
      </c>
      <c r="R25" s="164" t="e">
        <v>#REF!</v>
      </c>
      <c r="S25" s="164" t="e">
        <v>#REF!</v>
      </c>
      <c r="T25" s="164" t="e">
        <v>#REF!</v>
      </c>
      <c r="U25" s="164" t="e">
        <v>#REF!</v>
      </c>
      <c r="V25" s="164" t="e">
        <v>#REF!</v>
      </c>
      <c r="W25" s="164" t="e">
        <v>#REF!</v>
      </c>
      <c r="X25" s="164" t="e">
        <v>#REF!</v>
      </c>
      <c r="Y25" s="164" t="e">
        <v>#REF!</v>
      </c>
      <c r="Z25" s="164" t="e">
        <v>#REF!</v>
      </c>
      <c r="AA25" s="164" t="e">
        <v>#REF!</v>
      </c>
    </row>
    <row r="26" spans="1:27" s="35" customFormat="1" ht="12.95" customHeight="1" x14ac:dyDescent="0.2">
      <c r="A26" s="119" t="s">
        <v>31</v>
      </c>
      <c r="B26" s="71"/>
      <c r="C26" s="148"/>
      <c r="D26" s="105"/>
      <c r="E26" s="148"/>
      <c r="F26" s="105"/>
      <c r="G26" s="106"/>
      <c r="H26" s="106"/>
      <c r="I26" s="72"/>
      <c r="J26" s="130"/>
      <c r="K26" s="130"/>
      <c r="L26" s="130"/>
      <c r="M26" s="130"/>
      <c r="N26" s="130"/>
      <c r="O26" s="130"/>
      <c r="P26" s="164" t="e">
        <v>#REF!</v>
      </c>
      <c r="Q26" s="164" t="e">
        <v>#REF!</v>
      </c>
      <c r="R26" s="164" t="e">
        <v>#REF!</v>
      </c>
      <c r="S26" s="164" t="e">
        <v>#REF!</v>
      </c>
      <c r="T26" s="164" t="e">
        <v>#REF!</v>
      </c>
      <c r="U26" s="164" t="e">
        <v>#REF!</v>
      </c>
      <c r="V26" s="164" t="e">
        <v>#REF!</v>
      </c>
      <c r="W26" s="164" t="e">
        <v>#REF!</v>
      </c>
      <c r="X26" s="164" t="e">
        <v>#REF!</v>
      </c>
      <c r="Y26" s="164" t="e">
        <v>#REF!</v>
      </c>
      <c r="Z26" s="164" t="e">
        <v>#REF!</v>
      </c>
      <c r="AA26" s="164" t="e">
        <v>#REF!</v>
      </c>
    </row>
    <row r="27" spans="1:27" s="35" customFormat="1" ht="12.95" customHeight="1" x14ac:dyDescent="0.2">
      <c r="A27" s="124" t="s">
        <v>25</v>
      </c>
      <c r="B27" s="71"/>
      <c r="C27" s="16" t="e">
        <v>#REF!</v>
      </c>
      <c r="D27" s="13"/>
      <c r="E27" s="16" t="e">
        <v>#REF!</v>
      </c>
      <c r="F27" s="13"/>
      <c r="G27" s="13" t="e">
        <v>#REF!</v>
      </c>
      <c r="H27" s="13"/>
      <c r="I27" s="72"/>
      <c r="J27" s="16" t="e">
        <v>#REF!</v>
      </c>
      <c r="K27" s="13"/>
      <c r="L27" s="16" t="e">
        <v>#REF!</v>
      </c>
      <c r="M27" s="13"/>
      <c r="N27" s="13" t="e">
        <v>#REF!</v>
      </c>
      <c r="O27" s="13"/>
      <c r="P27" s="164" t="e">
        <v>#REF!</v>
      </c>
      <c r="Q27" s="164" t="e">
        <v>#REF!</v>
      </c>
      <c r="R27" s="164" t="e">
        <v>#REF!</v>
      </c>
      <c r="S27" s="164" t="e">
        <v>#REF!</v>
      </c>
      <c r="T27" s="164" t="e">
        <v>#REF!</v>
      </c>
      <c r="U27" s="164" t="e">
        <v>#REF!</v>
      </c>
      <c r="V27" s="164" t="e">
        <v>#REF!</v>
      </c>
      <c r="W27" s="164" t="e">
        <v>#REF!</v>
      </c>
      <c r="X27" s="164" t="e">
        <v>#REF!</v>
      </c>
      <c r="Y27" s="164" t="e">
        <v>#REF!</v>
      </c>
      <c r="Z27" s="164" t="e">
        <v>#REF!</v>
      </c>
      <c r="AA27" s="164" t="e">
        <v>#REF!</v>
      </c>
    </row>
    <row r="28" spans="1:27" s="35" customFormat="1" ht="12.95" customHeight="1" x14ac:dyDescent="0.2">
      <c r="A28" s="125" t="s">
        <v>27</v>
      </c>
      <c r="B28" s="73"/>
      <c r="C28" s="145" t="e">
        <v>#REF!</v>
      </c>
      <c r="D28" s="53"/>
      <c r="E28" s="145" t="e">
        <v>#REF!</v>
      </c>
      <c r="F28" s="53"/>
      <c r="G28" s="53" t="e">
        <v>#REF!</v>
      </c>
      <c r="H28" s="53"/>
      <c r="I28" s="72"/>
      <c r="J28" s="145" t="e">
        <v>#REF!</v>
      </c>
      <c r="K28" s="53"/>
      <c r="L28" s="145" t="e">
        <v>#REF!</v>
      </c>
      <c r="M28" s="53"/>
      <c r="N28" s="53" t="e">
        <v>#REF!</v>
      </c>
      <c r="O28" s="53"/>
      <c r="P28" s="164" t="e">
        <v>#REF!</v>
      </c>
      <c r="Q28" s="164" t="e">
        <v>#REF!</v>
      </c>
      <c r="R28" s="164" t="e">
        <v>#REF!</v>
      </c>
      <c r="S28" s="164" t="e">
        <v>#REF!</v>
      </c>
      <c r="T28" s="164" t="e">
        <v>#REF!</v>
      </c>
      <c r="U28" s="164" t="e">
        <v>#REF!</v>
      </c>
      <c r="V28" s="164" t="e">
        <v>#REF!</v>
      </c>
      <c r="W28" s="164" t="e">
        <v>#REF!</v>
      </c>
      <c r="X28" s="164" t="e">
        <v>#REF!</v>
      </c>
      <c r="Y28" s="164" t="e">
        <v>#REF!</v>
      </c>
      <c r="Z28" s="164" t="e">
        <v>#REF!</v>
      </c>
      <c r="AA28" s="164" t="e">
        <v>#REF!</v>
      </c>
    </row>
    <row r="29" spans="1:27" s="35" customFormat="1" ht="12.95" customHeight="1" thickBot="1" x14ac:dyDescent="0.25">
      <c r="A29" s="126" t="s">
        <v>26</v>
      </c>
      <c r="B29" s="82"/>
      <c r="C29" s="146" t="e">
        <v>#REF!</v>
      </c>
      <c r="D29" s="26"/>
      <c r="E29" s="146" t="e">
        <v>#REF!</v>
      </c>
      <c r="F29" s="26"/>
      <c r="G29" s="26" t="e">
        <v>#REF!</v>
      </c>
      <c r="H29" s="13"/>
      <c r="I29" s="72"/>
      <c r="J29" s="146" t="e">
        <v>#REF!</v>
      </c>
      <c r="K29" s="26"/>
      <c r="L29" s="146" t="e">
        <v>#REF!</v>
      </c>
      <c r="M29" s="26"/>
      <c r="N29" s="26" t="e">
        <v>#REF!</v>
      </c>
      <c r="O29" s="13"/>
      <c r="P29" s="164" t="e">
        <v>#REF!</v>
      </c>
      <c r="Q29" s="164" t="e">
        <v>#REF!</v>
      </c>
      <c r="R29" s="164" t="e">
        <v>#REF!</v>
      </c>
      <c r="S29" s="164" t="e">
        <v>#REF!</v>
      </c>
      <c r="T29" s="164" t="e">
        <v>#REF!</v>
      </c>
      <c r="U29" s="164" t="e">
        <v>#REF!</v>
      </c>
      <c r="V29" s="164" t="e">
        <v>#REF!</v>
      </c>
      <c r="W29" s="164" t="e">
        <v>#REF!</v>
      </c>
      <c r="X29" s="164" t="e">
        <v>#REF!</v>
      </c>
      <c r="Y29" s="164" t="e">
        <v>#REF!</v>
      </c>
      <c r="Z29" s="164" t="e">
        <v>#REF!</v>
      </c>
      <c r="AA29" s="164" t="e">
        <v>#REF!</v>
      </c>
    </row>
    <row r="30" spans="1:27" s="48" customFormat="1" ht="11.1" customHeight="1" x14ac:dyDescent="0.2">
      <c r="A30" s="54"/>
      <c r="B30" s="34"/>
      <c r="C30" s="33"/>
      <c r="D30" s="33"/>
      <c r="E30" s="51"/>
      <c r="F30" s="51"/>
      <c r="G30" s="51"/>
      <c r="H30" s="51"/>
      <c r="I30" s="51"/>
      <c r="J30" s="130"/>
      <c r="K30" s="130"/>
      <c r="L30" s="130"/>
      <c r="M30" s="130"/>
      <c r="N30" s="130"/>
      <c r="O30" s="130"/>
      <c r="P30" s="47"/>
      <c r="Q30" s="47"/>
      <c r="R30" s="47"/>
    </row>
    <row r="31" spans="1:27" s="35" customFormat="1" ht="11.1" customHeight="1" x14ac:dyDescent="0.2">
      <c r="A31" s="120"/>
      <c r="B31" s="74"/>
      <c r="C31" s="74"/>
      <c r="D31" s="74"/>
      <c r="E31" s="74"/>
      <c r="F31" s="74"/>
      <c r="G31" s="74"/>
      <c r="H31" s="74"/>
      <c r="I31" s="74"/>
      <c r="J31" s="74"/>
      <c r="K31" s="74"/>
      <c r="L31" s="74"/>
      <c r="M31" s="74"/>
      <c r="N31" s="74"/>
      <c r="O31" s="74"/>
      <c r="P31" s="74"/>
    </row>
    <row r="32" spans="1:27" s="35" customFormat="1" ht="14.25" customHeight="1" x14ac:dyDescent="0.2">
      <c r="A32" s="608" t="s">
        <v>35</v>
      </c>
      <c r="B32" s="608"/>
      <c r="C32" s="608"/>
      <c r="D32" s="608"/>
      <c r="E32" s="608"/>
      <c r="F32" s="608"/>
      <c r="G32" s="608"/>
      <c r="H32" s="608"/>
      <c r="I32" s="608"/>
      <c r="J32" s="608"/>
      <c r="K32" s="608"/>
      <c r="L32" s="608"/>
      <c r="M32" s="608"/>
      <c r="N32" s="608"/>
      <c r="O32" s="161"/>
    </row>
    <row r="33" spans="1:19" s="35" customFormat="1" ht="11.1" customHeight="1" x14ac:dyDescent="0.2">
      <c r="A33" s="606" t="s">
        <v>32</v>
      </c>
      <c r="B33" s="606"/>
      <c r="C33" s="606"/>
      <c r="D33" s="606"/>
      <c r="E33" s="606"/>
      <c r="F33" s="606"/>
      <c r="G33" s="606"/>
      <c r="H33" s="606"/>
      <c r="I33" s="606"/>
      <c r="J33" s="606"/>
      <c r="K33" s="606"/>
      <c r="L33" s="606"/>
      <c r="M33" s="606"/>
      <c r="N33" s="606"/>
    </row>
    <row r="34" spans="1:19" s="35" customFormat="1" ht="11.1" customHeight="1" x14ac:dyDescent="0.2">
      <c r="A34" s="121"/>
      <c r="B34" s="76"/>
      <c r="C34" s="76"/>
      <c r="D34" s="76"/>
      <c r="E34" s="76"/>
      <c r="F34" s="76"/>
      <c r="G34" s="76"/>
      <c r="H34" s="76"/>
      <c r="I34" s="76"/>
      <c r="J34" s="76"/>
      <c r="K34" s="76"/>
      <c r="L34" s="76"/>
      <c r="M34" s="76"/>
      <c r="N34" s="76"/>
      <c r="O34" s="76"/>
      <c r="P34" s="165" t="e">
        <f>+SUM(C10:C12)</f>
        <v>#REF!</v>
      </c>
      <c r="Q34" s="166"/>
      <c r="R34" s="165" t="e">
        <f>+SUM(E10:E12)</f>
        <v>#REF!</v>
      </c>
      <c r="S34" s="167" t="e">
        <f>+P34/R34-1</f>
        <v>#REF!</v>
      </c>
    </row>
    <row r="35" spans="1:19" s="35" customFormat="1" ht="11.1" customHeight="1" x14ac:dyDescent="0.2">
      <c r="A35" s="56"/>
      <c r="B35" s="52"/>
      <c r="C35" s="52"/>
      <c r="D35" s="52"/>
      <c r="E35" s="52"/>
      <c r="F35" s="52"/>
      <c r="G35" s="52"/>
      <c r="H35" s="52"/>
      <c r="I35" s="52"/>
      <c r="J35" s="52"/>
      <c r="K35" s="52"/>
      <c r="L35" s="52"/>
      <c r="M35" s="52"/>
      <c r="N35" s="52"/>
      <c r="O35" s="52"/>
    </row>
    <row r="36" spans="1:19" x14ac:dyDescent="0.2">
      <c r="B36" s="29"/>
      <c r="F36" s="29"/>
      <c r="J36" s="68"/>
      <c r="K36" s="41"/>
      <c r="L36" s="30"/>
    </row>
    <row r="37" spans="1:19" x14ac:dyDescent="0.2">
      <c r="B37" s="29"/>
      <c r="F37" s="29"/>
      <c r="M37" s="69"/>
      <c r="N37" s="69"/>
      <c r="O37" s="69"/>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7"/>
  <sheetViews>
    <sheetView showGridLines="0" topLeftCell="A5" zoomScale="110" zoomScaleNormal="110" zoomScaleSheetLayoutView="100" workbookViewId="0">
      <selection activeCell="I5" sqref="I1:P1048576"/>
    </sheetView>
  </sheetViews>
  <sheetFormatPr baseColWidth="10" defaultColWidth="9.85546875" defaultRowHeight="15.75" x14ac:dyDescent="0.2"/>
  <cols>
    <col min="1" max="1" width="42" style="62" customWidth="1"/>
    <col min="2" max="2" width="1.7109375" style="31" customWidth="1"/>
    <col min="3" max="5" width="7.7109375" style="63" customWidth="1"/>
    <col min="6" max="6" width="7.7109375" style="64" customWidth="1"/>
    <col min="7" max="7" width="11.140625" style="63" customWidth="1"/>
    <col min="8" max="8" width="12.5703125" style="63" customWidth="1"/>
    <col min="9" max="16384" width="9.85546875" style="62"/>
  </cols>
  <sheetData>
    <row r="1" spans="1:8" s="3" customFormat="1" ht="12" customHeight="1" x14ac:dyDescent="0.2">
      <c r="A1" s="596" t="s">
        <v>83</v>
      </c>
      <c r="B1" s="596"/>
      <c r="C1" s="596"/>
      <c r="D1" s="596"/>
      <c r="E1" s="596"/>
      <c r="F1" s="596"/>
      <c r="G1" s="596"/>
      <c r="H1" s="596"/>
    </row>
    <row r="2" spans="1:8" s="3" customFormat="1" ht="12" customHeight="1" x14ac:dyDescent="0.2">
      <c r="A2" s="605" t="s">
        <v>96</v>
      </c>
      <c r="B2" s="605"/>
      <c r="C2" s="605"/>
      <c r="D2" s="605"/>
      <c r="E2" s="605"/>
      <c r="F2" s="605"/>
      <c r="G2" s="605"/>
      <c r="H2" s="605"/>
    </row>
    <row r="3" spans="1:8" s="3" customFormat="1" ht="11.1" customHeight="1" x14ac:dyDescent="0.2">
      <c r="A3" s="615" t="s">
        <v>107</v>
      </c>
      <c r="B3" s="615"/>
      <c r="C3" s="615"/>
      <c r="D3" s="615"/>
      <c r="E3" s="615"/>
      <c r="F3" s="615"/>
      <c r="G3" s="615"/>
      <c r="H3" s="615"/>
    </row>
    <row r="4" spans="1:8" s="3" customFormat="1" ht="10.5" customHeight="1" x14ac:dyDescent="0.2">
      <c r="A4" s="6"/>
      <c r="B4" s="2"/>
      <c r="C4" s="4"/>
      <c r="D4" s="4"/>
      <c r="E4" s="4"/>
      <c r="F4" s="5"/>
      <c r="G4" s="4"/>
      <c r="H4" s="4"/>
    </row>
    <row r="5" spans="1:8" s="3" customFormat="1" ht="15" customHeight="1" x14ac:dyDescent="0.2">
      <c r="A5" s="7"/>
      <c r="B5" s="8"/>
      <c r="C5" s="616" t="s">
        <v>106</v>
      </c>
      <c r="D5" s="616"/>
      <c r="E5" s="616"/>
      <c r="F5" s="616"/>
      <c r="G5" s="616"/>
      <c r="H5" s="616"/>
    </row>
    <row r="6" spans="1:8" s="3" customFormat="1" ht="30.95" customHeight="1" x14ac:dyDescent="0.2">
      <c r="A6" s="22"/>
      <c r="B6" s="9"/>
      <c r="C6" s="170">
        <v>2019</v>
      </c>
      <c r="D6" s="170" t="s">
        <v>89</v>
      </c>
      <c r="E6" s="170" t="s">
        <v>197</v>
      </c>
      <c r="F6" s="170" t="s">
        <v>89</v>
      </c>
      <c r="G6" s="338" t="s">
        <v>178</v>
      </c>
      <c r="H6" s="338" t="s">
        <v>198</v>
      </c>
    </row>
    <row r="7" spans="1:8" s="3" customFormat="1" ht="15" customHeight="1" x14ac:dyDescent="0.2">
      <c r="A7" s="500" t="s">
        <v>146</v>
      </c>
      <c r="B7" s="71"/>
      <c r="C7" s="501">
        <v>4837.7763546921451</v>
      </c>
      <c r="D7" s="501"/>
      <c r="E7" s="501">
        <v>4685.4776536562695</v>
      </c>
      <c r="F7" s="501"/>
      <c r="G7" s="340">
        <f>+C7/E7-1</f>
        <v>3.2504413059580184E-2</v>
      </c>
      <c r="H7" s="340">
        <v>3.1496660948683086E-2</v>
      </c>
    </row>
    <row r="8" spans="1:8" s="3" customFormat="1" ht="15" customHeight="1" x14ac:dyDescent="0.2">
      <c r="A8" s="502" t="s">
        <v>151</v>
      </c>
      <c r="B8" s="46"/>
      <c r="C8" s="503">
        <v>796.1</v>
      </c>
      <c r="D8" s="503"/>
      <c r="E8" s="503">
        <v>787.89624796771545</v>
      </c>
      <c r="F8" s="503"/>
      <c r="G8" s="504">
        <f t="shared" ref="G8:G32" si="0">+C8/E8-1</f>
        <v>1.0412223758451855E-2</v>
      </c>
      <c r="H8" s="504">
        <v>9.2952745844643303E-4</v>
      </c>
    </row>
    <row r="9" spans="1:8" s="3" customFormat="1" ht="15" customHeight="1" x14ac:dyDescent="0.2">
      <c r="A9" s="505" t="s">
        <v>68</v>
      </c>
      <c r="B9" s="71"/>
      <c r="C9" s="506">
        <v>52.574422847481451</v>
      </c>
      <c r="D9" s="506"/>
      <c r="E9" s="506">
        <v>51.299789734084996</v>
      </c>
      <c r="F9" s="507"/>
      <c r="G9" s="508">
        <f t="shared" si="0"/>
        <v>2.4846751224587349E-2</v>
      </c>
      <c r="H9" s="508"/>
    </row>
    <row r="10" spans="1:8" s="3" customFormat="1" ht="15" customHeight="1" x14ac:dyDescent="0.2">
      <c r="A10" s="509" t="s">
        <v>116</v>
      </c>
      <c r="B10" s="46"/>
      <c r="C10" s="510">
        <v>46021.105618879985</v>
      </c>
      <c r="D10" s="511"/>
      <c r="E10" s="510">
        <v>44005.400914619422</v>
      </c>
      <c r="F10" s="503"/>
      <c r="G10" s="504">
        <f t="shared" si="0"/>
        <v>4.5805847972422598E-2</v>
      </c>
      <c r="H10" s="504"/>
    </row>
    <row r="11" spans="1:8" s="3" customFormat="1" ht="15" customHeight="1" x14ac:dyDescent="0.2">
      <c r="A11" s="339" t="s">
        <v>117</v>
      </c>
      <c r="B11" s="71"/>
      <c r="C11" s="451">
        <v>226.63000165854032</v>
      </c>
      <c r="D11" s="512"/>
      <c r="E11" s="451">
        <v>116.91945971435989</v>
      </c>
      <c r="F11" s="501"/>
      <c r="G11" s="508">
        <f t="shared" si="0"/>
        <v>0.93834287476360911</v>
      </c>
      <c r="H11" s="501"/>
    </row>
    <row r="12" spans="1:8" s="3" customFormat="1" ht="15" customHeight="1" x14ac:dyDescent="0.2">
      <c r="A12" s="513" t="s">
        <v>152</v>
      </c>
      <c r="B12" s="46"/>
      <c r="C12" s="514">
        <v>46247.735620538522</v>
      </c>
      <c r="D12" s="515">
        <f>+C12/$C$12</f>
        <v>1</v>
      </c>
      <c r="E12" s="514">
        <v>44122.320374333773</v>
      </c>
      <c r="F12" s="515">
        <f t="shared" ref="F12:F20" si="1">+E12/$E$12</f>
        <v>1</v>
      </c>
      <c r="G12" s="515">
        <f t="shared" si="0"/>
        <v>4.8170976235445639E-2</v>
      </c>
      <c r="H12" s="515">
        <v>9.9623792950869205E-2</v>
      </c>
    </row>
    <row r="13" spans="1:8" s="3" customFormat="1" ht="15" customHeight="1" x14ac:dyDescent="0.2">
      <c r="A13" s="339" t="s">
        <v>118</v>
      </c>
      <c r="B13" s="71"/>
      <c r="C13" s="516">
        <v>25355.445561043638</v>
      </c>
      <c r="D13" s="340">
        <f t="shared" ref="D13:D20" si="2">+C13/$C$12</f>
        <v>0.54825269217685413</v>
      </c>
      <c r="E13" s="516">
        <v>23906.9670677838</v>
      </c>
      <c r="F13" s="340">
        <f t="shared" si="1"/>
        <v>0.54183385789679894</v>
      </c>
      <c r="G13" s="340">
        <f t="shared" si="0"/>
        <v>6.0588132704284314E-2</v>
      </c>
      <c r="H13" s="340"/>
    </row>
    <row r="14" spans="1:8" s="54" customFormat="1" ht="15" customHeight="1" x14ac:dyDescent="0.2">
      <c r="A14" s="513" t="s">
        <v>2</v>
      </c>
      <c r="B14" s="44"/>
      <c r="C14" s="514">
        <v>20892.290059494881</v>
      </c>
      <c r="D14" s="515">
        <f t="shared" si="2"/>
        <v>0.45174730782314582</v>
      </c>
      <c r="E14" s="514">
        <v>20215.353306549972</v>
      </c>
      <c r="F14" s="515">
        <f t="shared" si="1"/>
        <v>0.45816614210320111</v>
      </c>
      <c r="G14" s="515">
        <f t="shared" si="0"/>
        <v>3.3486268712680678E-2</v>
      </c>
      <c r="H14" s="515">
        <v>8.8408716601021897E-2</v>
      </c>
    </row>
    <row r="15" spans="1:8" s="3" customFormat="1" ht="15" customHeight="1" x14ac:dyDescent="0.2">
      <c r="A15" s="18" t="s">
        <v>119</v>
      </c>
      <c r="B15" s="71"/>
      <c r="C15" s="451">
        <v>14846.547752698796</v>
      </c>
      <c r="D15" s="340">
        <f t="shared" si="2"/>
        <v>0.32102215499834064</v>
      </c>
      <c r="E15" s="451">
        <v>14370.104255405788</v>
      </c>
      <c r="F15" s="340">
        <f t="shared" si="1"/>
        <v>0.32568786350060064</v>
      </c>
      <c r="G15" s="340">
        <f t="shared" si="0"/>
        <v>3.3155187243250506E-2</v>
      </c>
      <c r="H15" s="340"/>
    </row>
    <row r="16" spans="1:8" s="14" customFormat="1" ht="15" customHeight="1" x14ac:dyDescent="0.2">
      <c r="A16" s="509" t="s">
        <v>120</v>
      </c>
      <c r="B16" s="46"/>
      <c r="C16" s="517">
        <v>309.80655294518698</v>
      </c>
      <c r="D16" s="504">
        <f t="shared" si="2"/>
        <v>6.6988480363047772E-3</v>
      </c>
      <c r="E16" s="517">
        <v>31.2931975425806</v>
      </c>
      <c r="F16" s="504">
        <f t="shared" si="1"/>
        <v>7.092373491939931E-4</v>
      </c>
      <c r="G16" s="504">
        <f>+C16/E16-1</f>
        <v>8.9001245406013147</v>
      </c>
      <c r="H16" s="504"/>
    </row>
    <row r="17" spans="1:8" s="3" customFormat="1" ht="15" customHeight="1" x14ac:dyDescent="0.2">
      <c r="A17" s="339" t="s">
        <v>153</v>
      </c>
      <c r="B17" s="46"/>
      <c r="C17" s="518">
        <v>21.583056682298899</v>
      </c>
      <c r="D17" s="519">
        <f t="shared" si="2"/>
        <v>4.6668353364124292E-4</v>
      </c>
      <c r="E17" s="518">
        <v>48.649913470444801</v>
      </c>
      <c r="F17" s="519">
        <f t="shared" si="1"/>
        <v>1.1026145737055289E-3</v>
      </c>
      <c r="G17" s="508">
        <f t="shared" si="0"/>
        <v>-0.55635981356039266</v>
      </c>
      <c r="H17" s="340"/>
    </row>
    <row r="18" spans="1:8" s="54" customFormat="1" ht="15" customHeight="1" x14ac:dyDescent="0.2">
      <c r="A18" s="520" t="s">
        <v>199</v>
      </c>
      <c r="B18" s="34"/>
      <c r="C18" s="514">
        <v>5714.3526971685942</v>
      </c>
      <c r="D18" s="515">
        <f t="shared" si="2"/>
        <v>0.12355962125485906</v>
      </c>
      <c r="E18" s="514">
        <v>5765.3059401311593</v>
      </c>
      <c r="F18" s="515">
        <f t="shared" si="1"/>
        <v>0.13066642667970096</v>
      </c>
      <c r="G18" s="515">
        <f t="shared" si="0"/>
        <v>-8.8379079083886758E-3</v>
      </c>
      <c r="H18" s="515">
        <v>9.2478996994302953E-2</v>
      </c>
    </row>
    <row r="19" spans="1:8" s="54" customFormat="1" ht="15" customHeight="1" x14ac:dyDescent="0.2">
      <c r="A19" s="339" t="s">
        <v>121</v>
      </c>
      <c r="B19" s="46"/>
      <c r="C19" s="451">
        <v>75.05120173047689</v>
      </c>
      <c r="D19" s="299">
        <f t="shared" si="2"/>
        <v>1.6228081380301527E-3</v>
      </c>
      <c r="E19" s="451">
        <v>61.973535622525901</v>
      </c>
      <c r="F19" s="299">
        <f t="shared" si="1"/>
        <v>1.4045846885826134E-3</v>
      </c>
      <c r="G19" s="340">
        <f t="shared" si="0"/>
        <v>0.21102017137775775</v>
      </c>
      <c r="H19" s="340"/>
    </row>
    <row r="20" spans="1:8" s="54" customFormat="1" ht="15" customHeight="1" x14ac:dyDescent="0.2">
      <c r="A20" s="509" t="s">
        <v>154</v>
      </c>
      <c r="B20" s="46"/>
      <c r="C20" s="517">
        <v>-33.539540177357303</v>
      </c>
      <c r="D20" s="504">
        <f t="shared" si="2"/>
        <v>-7.2521475327026524E-4</v>
      </c>
      <c r="E20" s="517">
        <v>11.509166249440298</v>
      </c>
      <c r="F20" s="504">
        <f t="shared" si="1"/>
        <v>2.6084680388058766E-4</v>
      </c>
      <c r="G20" s="504" t="s">
        <v>69</v>
      </c>
      <c r="H20" s="504"/>
    </row>
    <row r="21" spans="1:8" s="54" customFormat="1" ht="15" customHeight="1" x14ac:dyDescent="0.2">
      <c r="A21" s="521" t="s">
        <v>23</v>
      </c>
      <c r="B21" s="71"/>
      <c r="C21" s="522">
        <v>1734.8841285901626</v>
      </c>
      <c r="D21" s="523"/>
      <c r="E21" s="522">
        <v>2009.4971951811349</v>
      </c>
      <c r="F21" s="524"/>
      <c r="G21" s="524">
        <f t="shared" si="0"/>
        <v>-0.13665760133903482</v>
      </c>
      <c r="H21" s="523"/>
    </row>
    <row r="22" spans="1:8" s="54" customFormat="1" ht="15" customHeight="1" x14ac:dyDescent="0.2">
      <c r="A22" s="525" t="s">
        <v>30</v>
      </c>
      <c r="B22" s="45"/>
      <c r="C22" s="526">
        <v>248.90400102719275</v>
      </c>
      <c r="D22" s="527"/>
      <c r="E22" s="526">
        <v>376.32470613853485</v>
      </c>
      <c r="F22" s="527"/>
      <c r="G22" s="527">
        <f t="shared" si="0"/>
        <v>-0.33859245229686097</v>
      </c>
      <c r="H22" s="527"/>
    </row>
    <row r="23" spans="1:8" s="3" customFormat="1" ht="15" customHeight="1" x14ac:dyDescent="0.2">
      <c r="A23" s="528" t="s">
        <v>28</v>
      </c>
      <c r="B23" s="529"/>
      <c r="C23" s="451">
        <v>1485.9801275629698</v>
      </c>
      <c r="D23" s="340"/>
      <c r="E23" s="451">
        <v>1633.1724890425999</v>
      </c>
      <c r="F23" s="340"/>
      <c r="G23" s="340">
        <f t="shared" si="0"/>
        <v>-9.0126647654907188E-2</v>
      </c>
      <c r="H23" s="340"/>
    </row>
    <row r="24" spans="1:8" s="3" customFormat="1" ht="15" customHeight="1" x14ac:dyDescent="0.2">
      <c r="A24" s="530" t="s">
        <v>29</v>
      </c>
      <c r="B24" s="46"/>
      <c r="C24" s="517">
        <v>112.45542574228078</v>
      </c>
      <c r="D24" s="504"/>
      <c r="E24" s="517">
        <v>221.00441967689648</v>
      </c>
      <c r="F24" s="504"/>
      <c r="G24" s="504">
        <f t="shared" si="0"/>
        <v>-0.49116209573234737</v>
      </c>
      <c r="H24" s="504"/>
    </row>
    <row r="25" spans="1:8" s="3" customFormat="1" ht="22.5" x14ac:dyDescent="0.2">
      <c r="A25" s="528" t="s">
        <v>122</v>
      </c>
      <c r="B25" s="71"/>
      <c r="C25" s="451">
        <v>-5.0024547924974287</v>
      </c>
      <c r="D25" s="501"/>
      <c r="E25" s="451">
        <v>0</v>
      </c>
      <c r="F25" s="340"/>
      <c r="G25" s="340" t="s">
        <v>69</v>
      </c>
      <c r="H25" s="501"/>
    </row>
    <row r="26" spans="1:8" s="54" customFormat="1" ht="15" customHeight="1" x14ac:dyDescent="0.2">
      <c r="A26" s="530" t="s">
        <v>123</v>
      </c>
      <c r="B26" s="45"/>
      <c r="C26" s="526">
        <v>-1.7606814710700001E-2</v>
      </c>
      <c r="D26" s="527"/>
      <c r="E26" s="526">
        <v>245.80661878054832</v>
      </c>
      <c r="F26" s="527"/>
      <c r="G26" s="527" t="s">
        <v>69</v>
      </c>
      <c r="H26" s="527"/>
    </row>
    <row r="27" spans="1:8" s="3" customFormat="1" ht="15" customHeight="1" x14ac:dyDescent="0.2">
      <c r="A27" s="341" t="s">
        <v>124</v>
      </c>
      <c r="B27" s="46"/>
      <c r="C27" s="453">
        <v>1593.4154916980424</v>
      </c>
      <c r="D27" s="342"/>
      <c r="E27" s="453">
        <v>2099.9835275000446</v>
      </c>
      <c r="F27" s="342"/>
      <c r="G27" s="343">
        <f t="shared" si="0"/>
        <v>-0.2412247663699788</v>
      </c>
      <c r="H27" s="343"/>
    </row>
    <row r="28" spans="1:8" s="3" customFormat="1" ht="15" customHeight="1" x14ac:dyDescent="0.2">
      <c r="A28" s="531" t="s">
        <v>125</v>
      </c>
      <c r="B28" s="46"/>
      <c r="C28" s="517">
        <v>4079.4255439174322</v>
      </c>
      <c r="D28" s="504"/>
      <c r="E28" s="517">
        <v>3591.8397107591436</v>
      </c>
      <c r="F28" s="504"/>
      <c r="G28" s="504">
        <f>+C28/E28-1</f>
        <v>0.13574821607371668</v>
      </c>
      <c r="H28" s="504"/>
    </row>
    <row r="29" spans="1:8" s="3" customFormat="1" ht="15" customHeight="1" x14ac:dyDescent="0.2">
      <c r="A29" s="339" t="s">
        <v>126</v>
      </c>
      <c r="B29" s="71"/>
      <c r="C29" s="451">
        <v>1330.9131073072451</v>
      </c>
      <c r="D29" s="501"/>
      <c r="E29" s="451">
        <v>1102.1294621260317</v>
      </c>
      <c r="F29" s="340"/>
      <c r="G29" s="340">
        <f t="shared" si="0"/>
        <v>0.20758327677756183</v>
      </c>
      <c r="H29" s="501"/>
    </row>
    <row r="30" spans="1:8" s="3" customFormat="1" ht="15" customHeight="1" x14ac:dyDescent="0.2">
      <c r="A30" s="531" t="s">
        <v>127</v>
      </c>
      <c r="B30" s="34"/>
      <c r="C30" s="526">
        <v>0</v>
      </c>
      <c r="D30" s="527"/>
      <c r="E30" s="526">
        <v>51.230869855045803</v>
      </c>
      <c r="F30" s="527"/>
      <c r="G30" s="527" t="s">
        <v>69</v>
      </c>
      <c r="H30" s="527"/>
    </row>
    <row r="31" spans="1:8" s="3" customFormat="1" ht="15" customHeight="1" x14ac:dyDescent="0.2">
      <c r="A31" s="532" t="s">
        <v>128</v>
      </c>
      <c r="B31" s="18"/>
      <c r="C31" s="453">
        <v>2748.5124366101868</v>
      </c>
      <c r="D31" s="533"/>
      <c r="E31" s="453">
        <v>2540.9411184881578</v>
      </c>
      <c r="F31" s="534"/>
      <c r="G31" s="534">
        <f>+C31/E31-1</f>
        <v>8.1690723414138855E-2</v>
      </c>
      <c r="H31" s="535"/>
    </row>
    <row r="32" spans="1:8" s="3" customFormat="1" ht="15" customHeight="1" x14ac:dyDescent="0.2">
      <c r="A32" s="520" t="s">
        <v>129</v>
      </c>
      <c r="B32" s="34"/>
      <c r="C32" s="514">
        <v>2590.4651346101869</v>
      </c>
      <c r="D32" s="515">
        <f>+C32/$C$12</f>
        <v>5.6012799326325649E-2</v>
      </c>
      <c r="E32" s="514">
        <v>2413.795188754324</v>
      </c>
      <c r="F32" s="515">
        <f>+E32/$E$12</f>
        <v>5.4706895926499001E-2</v>
      </c>
      <c r="G32" s="515">
        <f t="shared" si="0"/>
        <v>7.3191771480427992E-2</v>
      </c>
      <c r="H32" s="515"/>
    </row>
    <row r="33" spans="1:11" s="3" customFormat="1" ht="15" customHeight="1" thickBot="1" x14ac:dyDescent="0.25">
      <c r="A33" s="536" t="s">
        <v>130</v>
      </c>
      <c r="B33" s="537"/>
      <c r="C33" s="538">
        <v>158.04730200000003</v>
      </c>
      <c r="D33" s="539">
        <f>+C33/$C$12</f>
        <v>3.4174062768558889E-3</v>
      </c>
      <c r="E33" s="538">
        <v>127.14592973383419</v>
      </c>
      <c r="F33" s="539">
        <f>+E33/$E$12</f>
        <v>2.8816691564525188E-3</v>
      </c>
      <c r="G33" s="539">
        <f>+C33/E33-1</f>
        <v>0.24303862759000161</v>
      </c>
      <c r="H33" s="540"/>
    </row>
    <row r="34" spans="1:11" s="3" customFormat="1" ht="12.95" customHeight="1" x14ac:dyDescent="0.2">
      <c r="A34" s="344"/>
      <c r="B34" s="10"/>
      <c r="C34" s="19"/>
      <c r="D34" s="20"/>
      <c r="E34" s="19"/>
      <c r="F34" s="21"/>
      <c r="G34" s="345"/>
      <c r="H34" s="345"/>
      <c r="K34" s="14"/>
    </row>
    <row r="35" spans="1:11" s="3" customFormat="1" ht="30.95" customHeight="1" x14ac:dyDescent="0.2">
      <c r="A35" s="169" t="s">
        <v>169</v>
      </c>
      <c r="B35" s="14"/>
      <c r="C35" s="170">
        <v>2019</v>
      </c>
      <c r="D35" s="171" t="str">
        <f>D6</f>
        <v>% of Rev.</v>
      </c>
      <c r="E35" s="170" t="s">
        <v>197</v>
      </c>
      <c r="F35" s="171" t="str">
        <f>D35</f>
        <v>% of Rev.</v>
      </c>
      <c r="G35" s="338" t="s">
        <v>178</v>
      </c>
      <c r="H35" s="338" t="s">
        <v>198</v>
      </c>
      <c r="K35" s="14"/>
    </row>
    <row r="36" spans="1:11" s="3" customFormat="1" ht="15" customHeight="1" x14ac:dyDescent="0.2">
      <c r="A36" s="152" t="s">
        <v>155</v>
      </c>
      <c r="B36" s="15"/>
      <c r="C36" s="458">
        <v>5714.3526971685942</v>
      </c>
      <c r="D36" s="334">
        <f>+C36/C$12</f>
        <v>0.12355962125485906</v>
      </c>
      <c r="E36" s="458">
        <v>5765.3059401311593</v>
      </c>
      <c r="F36" s="334">
        <f>+E36/$E$12</f>
        <v>0.13066642667970096</v>
      </c>
      <c r="G36" s="334">
        <v>-8.8379079083886758E-3</v>
      </c>
      <c r="H36" s="336"/>
    </row>
    <row r="37" spans="1:11" s="3" customFormat="1" ht="15" customHeight="1" x14ac:dyDescent="0.2">
      <c r="A37" s="541" t="s">
        <v>4</v>
      </c>
      <c r="B37" s="14"/>
      <c r="C37" s="542">
        <v>2261.8255680920197</v>
      </c>
      <c r="D37" s="543"/>
      <c r="E37" s="542">
        <v>1982.8441761747699</v>
      </c>
      <c r="F37" s="543"/>
      <c r="G37" s="544">
        <f>+C37/E37-1</f>
        <v>0.14069758747026229</v>
      </c>
      <c r="H37" s="545"/>
    </row>
    <row r="38" spans="1:11" s="3" customFormat="1" ht="15" customHeight="1" x14ac:dyDescent="0.2">
      <c r="A38" s="153" t="s">
        <v>131</v>
      </c>
      <c r="B38" s="10"/>
      <c r="C38" s="458">
        <v>564.40279327977953</v>
      </c>
      <c r="D38" s="335"/>
      <c r="E38" s="458">
        <v>416.34328861006702</v>
      </c>
      <c r="F38" s="335"/>
      <c r="G38" s="334">
        <f>+C38/E38-1</f>
        <v>0.35561880957418301</v>
      </c>
      <c r="H38" s="337"/>
    </row>
    <row r="39" spans="1:11" s="54" customFormat="1" ht="15" customHeight="1" x14ac:dyDescent="0.2">
      <c r="A39" s="546" t="s">
        <v>156</v>
      </c>
      <c r="B39" s="333"/>
      <c r="C39" s="547">
        <v>8540.5810585403924</v>
      </c>
      <c r="D39" s="548">
        <f>+C39/$C$12</f>
        <v>0.18467025345015028</v>
      </c>
      <c r="E39" s="547">
        <v>8164.4934049159965</v>
      </c>
      <c r="F39" s="548">
        <f>+E39/$E$12</f>
        <v>0.18504224926632221</v>
      </c>
      <c r="G39" s="548">
        <f>+C39/E39-1</f>
        <v>4.6063807632932496E-2</v>
      </c>
      <c r="H39" s="548">
        <v>0.11064500982749981</v>
      </c>
    </row>
    <row r="40" spans="1:11" s="3" customFormat="1" ht="15" customHeight="1" thickBot="1" x14ac:dyDescent="0.25">
      <c r="A40" s="346" t="s">
        <v>5</v>
      </c>
      <c r="B40" s="347"/>
      <c r="C40" s="459">
        <v>1540.61197899082</v>
      </c>
      <c r="D40" s="348"/>
      <c r="E40" s="459">
        <v>1612.3622028197301</v>
      </c>
      <c r="F40" s="349"/>
      <c r="G40" s="549">
        <f>+C40/E40-1</f>
        <v>-4.4500065620139084E-2</v>
      </c>
      <c r="H40" s="350"/>
    </row>
    <row r="41" spans="1:11" s="3" customFormat="1" ht="8.25" customHeight="1" x14ac:dyDescent="0.2">
      <c r="A41" s="118"/>
      <c r="B41" s="118"/>
      <c r="C41" s="54"/>
      <c r="D41" s="118"/>
      <c r="E41" s="118"/>
      <c r="F41" s="54"/>
      <c r="G41" s="54"/>
      <c r="H41" s="118"/>
    </row>
    <row r="42" spans="1:11" s="3" customFormat="1" ht="11.25" x14ac:dyDescent="0.2">
      <c r="A42" s="17"/>
      <c r="B42" s="18"/>
      <c r="C42" s="150"/>
      <c r="D42" s="106"/>
      <c r="E42" s="150"/>
      <c r="F42" s="106"/>
      <c r="G42" s="151"/>
      <c r="H42" s="55"/>
    </row>
    <row r="43" spans="1:11" s="1" customFormat="1" ht="18" customHeight="1" x14ac:dyDescent="0.2">
      <c r="A43" s="612"/>
      <c r="B43" s="612"/>
      <c r="C43" s="612"/>
      <c r="D43" s="612"/>
      <c r="E43" s="612"/>
      <c r="F43" s="612"/>
      <c r="G43" s="612"/>
      <c r="H43" s="612"/>
    </row>
    <row r="44" spans="1:11" s="3" customFormat="1" ht="11.1" customHeight="1" x14ac:dyDescent="0.2">
      <c r="A44" s="168"/>
    </row>
    <row r="45" spans="1:11" s="3" customFormat="1" ht="11.1" customHeight="1" x14ac:dyDescent="0.2">
      <c r="A45" s="612"/>
      <c r="B45" s="612"/>
      <c r="C45" s="612"/>
      <c r="D45" s="612"/>
      <c r="E45" s="612"/>
      <c r="F45" s="612"/>
      <c r="G45" s="612"/>
      <c r="H45" s="612"/>
    </row>
    <row r="46" spans="1:11" s="3" customFormat="1" ht="11.1" customHeight="1" x14ac:dyDescent="0.2">
      <c r="A46" s="613"/>
      <c r="B46" s="613"/>
      <c r="C46" s="613"/>
      <c r="D46" s="613"/>
      <c r="E46" s="613"/>
      <c r="F46" s="613"/>
      <c r="G46" s="613"/>
      <c r="H46" s="613"/>
    </row>
    <row r="47" spans="1:11" s="3" customFormat="1" ht="11.1" customHeight="1" x14ac:dyDescent="0.2">
      <c r="A47" s="613"/>
      <c r="B47" s="613"/>
      <c r="C47" s="613"/>
      <c r="D47" s="613"/>
      <c r="E47" s="613"/>
      <c r="F47" s="613"/>
      <c r="G47" s="613"/>
      <c r="H47" s="613"/>
    </row>
    <row r="48" spans="1:11" s="3" customFormat="1" ht="11.1" customHeight="1" x14ac:dyDescent="0.2">
      <c r="A48" s="614"/>
      <c r="B48" s="614"/>
      <c r="C48" s="614"/>
      <c r="D48" s="614"/>
      <c r="E48" s="614"/>
      <c r="F48" s="614"/>
      <c r="G48" s="614"/>
      <c r="H48" s="614"/>
    </row>
    <row r="49" spans="1:8" s="3" customFormat="1" ht="11.1" customHeight="1" x14ac:dyDescent="0.2">
      <c r="A49" s="610"/>
      <c r="B49" s="610"/>
      <c r="C49" s="610"/>
      <c r="D49" s="610"/>
      <c r="E49" s="610"/>
      <c r="F49" s="610"/>
      <c r="G49" s="610"/>
      <c r="H49" s="610"/>
    </row>
    <row r="50" spans="1:8" s="3" customFormat="1" ht="11.1" customHeight="1" x14ac:dyDescent="0.2">
      <c r="A50" s="610"/>
      <c r="B50" s="610"/>
      <c r="C50" s="610"/>
      <c r="D50" s="610"/>
      <c r="E50" s="610"/>
      <c r="F50" s="610"/>
      <c r="G50" s="610"/>
      <c r="H50" s="610"/>
    </row>
    <row r="51" spans="1:8" s="3" customFormat="1" ht="11.1" customHeight="1" x14ac:dyDescent="0.2">
      <c r="A51" s="610"/>
      <c r="B51" s="610"/>
      <c r="C51" s="610"/>
      <c r="D51" s="610"/>
      <c r="E51" s="610"/>
      <c r="F51" s="610"/>
      <c r="G51" s="610"/>
      <c r="H51" s="610"/>
    </row>
    <row r="52" spans="1:8" s="57" customFormat="1" ht="15.75" customHeight="1" x14ac:dyDescent="0.2">
      <c r="A52" s="610"/>
      <c r="B52" s="610"/>
      <c r="C52" s="610"/>
      <c r="D52" s="610"/>
      <c r="E52" s="610"/>
      <c r="F52" s="610"/>
      <c r="G52" s="610"/>
      <c r="H52" s="610"/>
    </row>
    <row r="53" spans="1:8" s="57" customFormat="1" ht="15.75" customHeight="1" x14ac:dyDescent="0.2">
      <c r="A53" s="611"/>
      <c r="B53" s="611"/>
      <c r="C53" s="611"/>
      <c r="D53" s="611"/>
      <c r="E53" s="611"/>
      <c r="F53" s="611"/>
      <c r="G53" s="611"/>
      <c r="H53" s="611"/>
    </row>
    <row r="54" spans="1:8" s="57" customFormat="1" ht="15.75" customHeight="1" x14ac:dyDescent="0.2">
      <c r="B54" s="58"/>
      <c r="C54" s="59"/>
      <c r="D54" s="59"/>
      <c r="E54" s="59"/>
      <c r="F54" s="59"/>
      <c r="G54" s="59"/>
      <c r="H54" s="59"/>
    </row>
    <row r="55" spans="1:8" s="57" customFormat="1" ht="15.75" customHeight="1" x14ac:dyDescent="0.2">
      <c r="A55" s="60"/>
      <c r="B55" s="58"/>
      <c r="C55" s="59"/>
      <c r="D55" s="59"/>
      <c r="E55" s="59"/>
      <c r="F55" s="59"/>
      <c r="G55" s="59"/>
      <c r="H55" s="59"/>
    </row>
    <row r="56" spans="1:8" ht="18" x14ac:dyDescent="0.2">
      <c r="A56" s="60"/>
      <c r="B56" s="58"/>
      <c r="C56" s="59"/>
      <c r="D56" s="59"/>
      <c r="E56" s="59"/>
      <c r="F56" s="59"/>
      <c r="G56" s="59"/>
      <c r="H56" s="59"/>
    </row>
    <row r="57" spans="1:8" ht="16.5" x14ac:dyDescent="0.2">
      <c r="A57" s="61"/>
      <c r="B57" s="58"/>
      <c r="C57" s="59"/>
      <c r="D57" s="59"/>
      <c r="E57" s="59"/>
      <c r="F57" s="59"/>
      <c r="G57" s="59"/>
      <c r="H57" s="59"/>
    </row>
  </sheetData>
  <mergeCells count="14">
    <mergeCell ref="A43:H43"/>
    <mergeCell ref="A1:H1"/>
    <mergeCell ref="A2:H2"/>
    <mergeCell ref="A3:H3"/>
    <mergeCell ref="C5:H5"/>
    <mergeCell ref="A51:H51"/>
    <mergeCell ref="A52:H52"/>
    <mergeCell ref="A53:H53"/>
    <mergeCell ref="A45:H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ignoredErrors>
    <ignoredError sqref="D40" formula="1"/>
  </ignoredErrors>
  <drawing r:id="rId2"/>
  <legacyDrawing r:id="rId3"/>
  <oleObjects>
    <mc:AlternateContent xmlns:mc="http://schemas.openxmlformats.org/markup-compatibility/2006">
      <mc:Choice Requires="x14">
        <oleObject progId="Word.Picture.8" shapeId="40961" r:id="rId4">
          <objectPr defaultSize="0" autoPict="0" r:id="rId5">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17" zoomScaleNormal="100" zoomScaleSheetLayoutView="110" workbookViewId="0">
      <selection activeCell="I17" sqref="I1:Q1048576"/>
    </sheetView>
  </sheetViews>
  <sheetFormatPr baseColWidth="10" defaultColWidth="9.85546875" defaultRowHeight="11.25" x14ac:dyDescent="0.2"/>
  <cols>
    <col min="1" max="1" width="51.140625" style="1" customWidth="1"/>
    <col min="2" max="2" width="1.7109375" style="30" customWidth="1"/>
    <col min="3" max="5" width="7.7109375" style="29" customWidth="1"/>
    <col min="6" max="6" width="7.7109375" style="30" customWidth="1"/>
    <col min="7" max="7" width="10.7109375" style="29" customWidth="1"/>
    <col min="8" max="8" width="16.5703125" style="29" customWidth="1"/>
    <col min="9" max="16384" width="9.85546875" style="315"/>
  </cols>
  <sheetData>
    <row r="1" spans="1:9" s="47" customFormat="1" ht="12.75" customHeight="1" x14ac:dyDescent="0.2">
      <c r="A1" s="596" t="s">
        <v>87</v>
      </c>
      <c r="B1" s="596"/>
      <c r="C1" s="596"/>
      <c r="D1" s="596"/>
      <c r="E1" s="596"/>
      <c r="F1" s="596"/>
      <c r="G1" s="596"/>
      <c r="H1" s="596"/>
    </row>
    <row r="2" spans="1:9" s="47" customFormat="1" ht="11.1" customHeight="1" x14ac:dyDescent="0.2">
      <c r="A2" s="605" t="s">
        <v>90</v>
      </c>
      <c r="B2" s="605"/>
      <c r="C2" s="605"/>
      <c r="D2" s="605"/>
      <c r="E2" s="605"/>
      <c r="F2" s="605"/>
      <c r="G2" s="605"/>
      <c r="H2" s="605"/>
    </row>
    <row r="3" spans="1:9" s="47" customFormat="1" ht="11.1" customHeight="1" x14ac:dyDescent="0.2">
      <c r="A3" s="615" t="s">
        <v>107</v>
      </c>
      <c r="B3" s="615"/>
      <c r="C3" s="615"/>
      <c r="D3" s="615"/>
      <c r="E3" s="615"/>
      <c r="F3" s="615"/>
      <c r="G3" s="615"/>
      <c r="H3" s="615"/>
    </row>
    <row r="4" spans="1:9" s="47" customFormat="1" ht="11.1" customHeight="1" x14ac:dyDescent="0.2">
      <c r="A4" s="107"/>
      <c r="B4" s="39"/>
      <c r="C4" s="38"/>
      <c r="D4" s="38"/>
      <c r="E4" s="38"/>
      <c r="F4" s="39"/>
      <c r="G4" s="38"/>
      <c r="H4" s="38"/>
    </row>
    <row r="5" spans="1:9" s="47" customFormat="1" ht="15" customHeight="1" x14ac:dyDescent="0.2">
      <c r="A5" s="107"/>
      <c r="B5" s="39"/>
      <c r="C5" s="616" t="s">
        <v>106</v>
      </c>
      <c r="D5" s="616"/>
      <c r="E5" s="616"/>
      <c r="F5" s="616"/>
      <c r="G5" s="616"/>
      <c r="H5" s="616"/>
      <c r="I5" s="295"/>
    </row>
    <row r="6" spans="1:9" s="296" customFormat="1" ht="18.95" customHeight="1" x14ac:dyDescent="0.2">
      <c r="A6" s="108"/>
      <c r="B6" s="77"/>
      <c r="C6" s="588">
        <v>2019</v>
      </c>
      <c r="D6" s="589" t="s">
        <v>89</v>
      </c>
      <c r="E6" s="588">
        <v>2018</v>
      </c>
      <c r="F6" s="589" t="s">
        <v>89</v>
      </c>
      <c r="G6" s="588" t="s">
        <v>178</v>
      </c>
      <c r="H6" s="588" t="s">
        <v>179</v>
      </c>
    </row>
    <row r="7" spans="1:9" s="47" customFormat="1" ht="15.75" customHeight="1" x14ac:dyDescent="0.2">
      <c r="A7" s="550" t="s">
        <v>146</v>
      </c>
      <c r="B7" s="46"/>
      <c r="C7" s="503">
        <v>2688.4085655207086</v>
      </c>
      <c r="D7" s="503"/>
      <c r="E7" s="503">
        <v>2674.0212293392701</v>
      </c>
      <c r="F7" s="503"/>
      <c r="G7" s="504">
        <v>5.3804121012881456E-3</v>
      </c>
      <c r="H7" s="504">
        <v>1.8814748049611474E-4</v>
      </c>
      <c r="I7" s="295"/>
    </row>
    <row r="8" spans="1:9" s="47" customFormat="1" ht="15.75" customHeight="1" x14ac:dyDescent="0.2">
      <c r="A8" s="550" t="s">
        <v>147</v>
      </c>
      <c r="B8" s="46"/>
      <c r="C8" s="503">
        <v>477.97500662123696</v>
      </c>
      <c r="D8" s="503"/>
      <c r="E8" s="503">
        <v>474.87050378999999</v>
      </c>
      <c r="F8" s="503"/>
      <c r="G8" s="504">
        <v>6.5375777321596829E-3</v>
      </c>
      <c r="H8" s="504">
        <v>-2.2494495567550898E-2</v>
      </c>
      <c r="I8" s="295"/>
    </row>
    <row r="9" spans="1:9" s="47" customFormat="1" ht="15.75" customHeight="1" x14ac:dyDescent="0.2">
      <c r="A9" s="353" t="s">
        <v>68</v>
      </c>
      <c r="B9" s="46"/>
      <c r="C9" s="354">
        <v>51.860470936139102</v>
      </c>
      <c r="D9" s="354"/>
      <c r="E9" s="354">
        <v>46.893938665923457</v>
      </c>
      <c r="F9" s="355"/>
      <c r="G9" s="519">
        <f>+C9/E9-1</f>
        <v>0.1059098981980946</v>
      </c>
      <c r="H9" s="355"/>
      <c r="I9" s="295"/>
    </row>
    <row r="10" spans="1:9" s="47" customFormat="1" ht="15.75" customHeight="1" x14ac:dyDescent="0.2">
      <c r="A10" s="551" t="s">
        <v>116</v>
      </c>
      <c r="B10" s="46"/>
      <c r="C10" s="517">
        <v>24788.008939081556</v>
      </c>
      <c r="D10" s="503"/>
      <c r="E10" s="517">
        <v>22268.548278984432</v>
      </c>
      <c r="F10" s="503"/>
      <c r="G10" s="503"/>
      <c r="H10" s="503"/>
    </row>
    <row r="11" spans="1:9" s="47" customFormat="1" ht="15.75" customHeight="1" x14ac:dyDescent="0.2">
      <c r="A11" s="297" t="s">
        <v>117</v>
      </c>
      <c r="B11" s="46"/>
      <c r="C11" s="452">
        <v>34.710122381915305</v>
      </c>
      <c r="D11" s="298"/>
      <c r="E11" s="452">
        <v>8.8998148599999993</v>
      </c>
      <c r="F11" s="298"/>
      <c r="G11" s="298"/>
      <c r="H11" s="298"/>
    </row>
    <row r="12" spans="1:9" s="47" customFormat="1" ht="15.75" customHeight="1" x14ac:dyDescent="0.2">
      <c r="A12" s="552" t="s">
        <v>148</v>
      </c>
      <c r="B12" s="45"/>
      <c r="C12" s="553">
        <v>24822.719061463475</v>
      </c>
      <c r="D12" s="515">
        <f>+C12/$C$12</f>
        <v>1</v>
      </c>
      <c r="E12" s="553">
        <v>22277.448093844432</v>
      </c>
      <c r="F12" s="515">
        <f>+E12/$E$12</f>
        <v>1</v>
      </c>
      <c r="G12" s="515">
        <v>0.11425325544007592</v>
      </c>
      <c r="H12" s="515">
        <v>7.1994647668474965E-2</v>
      </c>
    </row>
    <row r="13" spans="1:9" s="47" customFormat="1" ht="15.75" customHeight="1" x14ac:dyDescent="0.2">
      <c r="A13" s="297" t="s">
        <v>118</v>
      </c>
      <c r="B13" s="45"/>
      <c r="C13" s="452">
        <v>13041.92386538284</v>
      </c>
      <c r="D13" s="299">
        <f t="shared" ref="D13:D20" si="0">+C13/$C$12</f>
        <v>0.52540271003711414</v>
      </c>
      <c r="E13" s="452">
        <v>11793.608179429559</v>
      </c>
      <c r="F13" s="299">
        <f t="shared" ref="F13:F20" si="1">+E13/$E$12</f>
        <v>0.52939673026051381</v>
      </c>
      <c r="G13" s="299"/>
      <c r="H13" s="299"/>
    </row>
    <row r="14" spans="1:9" s="47" customFormat="1" ht="15.75" customHeight="1" x14ac:dyDescent="0.2">
      <c r="A14" s="552" t="s">
        <v>2</v>
      </c>
      <c r="B14" s="46"/>
      <c r="C14" s="553">
        <v>11780.795196080637</v>
      </c>
      <c r="D14" s="515">
        <f t="shared" si="0"/>
        <v>0.47459728996288597</v>
      </c>
      <c r="E14" s="553">
        <v>10483.839914414873</v>
      </c>
      <c r="F14" s="515">
        <f t="shared" si="1"/>
        <v>0.47060326973948619</v>
      </c>
      <c r="G14" s="515">
        <v>0.12370994714279271</v>
      </c>
      <c r="H14" s="515">
        <v>8.2680649710938026E-2</v>
      </c>
    </row>
    <row r="15" spans="1:9" s="47" customFormat="1" ht="15.75" customHeight="1" x14ac:dyDescent="0.2">
      <c r="A15" s="351" t="s">
        <v>119</v>
      </c>
      <c r="B15" s="49"/>
      <c r="C15" s="451">
        <v>8555.5850237905033</v>
      </c>
      <c r="D15" s="299">
        <f t="shared" si="0"/>
        <v>0.34466752021025737</v>
      </c>
      <c r="E15" s="451">
        <v>7866.3327860339778</v>
      </c>
      <c r="F15" s="299">
        <f t="shared" si="1"/>
        <v>0.35310744538139244</v>
      </c>
      <c r="G15" s="340"/>
      <c r="H15" s="340"/>
    </row>
    <row r="16" spans="1:9" s="47" customFormat="1" ht="15.75" customHeight="1" x14ac:dyDescent="0.2">
      <c r="A16" s="551" t="s">
        <v>120</v>
      </c>
      <c r="B16" s="34"/>
      <c r="C16" s="517">
        <v>112.4393284591462</v>
      </c>
      <c r="D16" s="504">
        <f t="shared" si="0"/>
        <v>4.5296942764704966E-3</v>
      </c>
      <c r="E16" s="517">
        <v>-103.4991097323808</v>
      </c>
      <c r="F16" s="504">
        <f>+E16/$E$12</f>
        <v>-4.6459140785061036E-3</v>
      </c>
      <c r="G16" s="504"/>
      <c r="H16" s="504"/>
    </row>
    <row r="17" spans="1:8" s="47" customFormat="1" ht="15.75" customHeight="1" x14ac:dyDescent="0.2">
      <c r="A17" s="351" t="s">
        <v>143</v>
      </c>
      <c r="B17" s="46"/>
      <c r="C17" s="451">
        <v>36.428536999999999</v>
      </c>
      <c r="D17" s="299">
        <f t="shared" si="0"/>
        <v>1.4675482129818005E-3</v>
      </c>
      <c r="E17" s="451">
        <v>58.959226999999998</v>
      </c>
      <c r="F17" s="299">
        <f t="shared" si="1"/>
        <v>2.6465880091665998E-3</v>
      </c>
      <c r="G17" s="340"/>
      <c r="H17" s="340"/>
    </row>
    <row r="18" spans="1:8" s="47" customFormat="1" ht="15" customHeight="1" x14ac:dyDescent="0.2">
      <c r="A18" s="554" t="s">
        <v>149</v>
      </c>
      <c r="B18" s="46"/>
      <c r="C18" s="553">
        <v>3076.3423068309871</v>
      </c>
      <c r="D18" s="515">
        <f t="shared" si="0"/>
        <v>0.12393252726317626</v>
      </c>
      <c r="E18" s="553">
        <v>2662.0470111132763</v>
      </c>
      <c r="F18" s="515">
        <f t="shared" si="1"/>
        <v>0.11949515042743324</v>
      </c>
      <c r="G18" s="515">
        <v>0.15563034536510734</v>
      </c>
      <c r="H18" s="515">
        <v>0.12439409679805968</v>
      </c>
    </row>
    <row r="19" spans="1:8" s="47" customFormat="1" ht="14.25" customHeight="1" x14ac:dyDescent="0.2">
      <c r="A19" s="352" t="s">
        <v>231</v>
      </c>
      <c r="B19" s="300"/>
      <c r="C19" s="451">
        <v>1695.8944687145677</v>
      </c>
      <c r="D19" s="340">
        <f t="shared" si="0"/>
        <v>6.8320253897865404E-2</v>
      </c>
      <c r="E19" s="451">
        <v>1434.2299561792279</v>
      </c>
      <c r="F19" s="340">
        <f t="shared" si="1"/>
        <v>6.4380352279915107E-2</v>
      </c>
      <c r="G19" s="340"/>
      <c r="H19" s="340"/>
    </row>
    <row r="20" spans="1:8" s="47" customFormat="1" ht="15.75" thickBot="1" x14ac:dyDescent="0.25">
      <c r="A20" s="555" t="s">
        <v>150</v>
      </c>
      <c r="B20" s="356"/>
      <c r="C20" s="556">
        <v>4772.2367755455552</v>
      </c>
      <c r="D20" s="557">
        <f t="shared" si="0"/>
        <v>0.19225278116104166</v>
      </c>
      <c r="E20" s="556">
        <v>4096.2769672925042</v>
      </c>
      <c r="F20" s="557">
        <f t="shared" si="1"/>
        <v>0.18387550270734834</v>
      </c>
      <c r="G20" s="557">
        <v>0.16501809170873449</v>
      </c>
      <c r="H20" s="557">
        <v>0.12481136807315574</v>
      </c>
    </row>
    <row r="21" spans="1:8" s="47" customFormat="1" ht="6" customHeight="1" x14ac:dyDescent="0.2">
      <c r="A21" s="307"/>
      <c r="B21" s="54"/>
      <c r="C21" s="54"/>
      <c r="D21" s="54"/>
      <c r="E21" s="54"/>
      <c r="F21" s="54"/>
      <c r="G21" s="54"/>
      <c r="H21" s="54"/>
    </row>
    <row r="22" spans="1:8" s="47" customFormat="1" ht="11.1" customHeight="1" x14ac:dyDescent="0.2">
      <c r="A22" s="120"/>
      <c r="B22" s="74"/>
      <c r="C22" s="74"/>
      <c r="D22" s="74"/>
      <c r="E22" s="74"/>
      <c r="F22" s="74"/>
      <c r="G22" s="74"/>
      <c r="H22" s="74"/>
    </row>
    <row r="23" spans="1:8" s="47" customFormat="1" ht="13.5" customHeight="1" x14ac:dyDescent="0.2">
      <c r="A23" s="308"/>
      <c r="B23" s="308"/>
      <c r="C23" s="308"/>
      <c r="D23" s="308"/>
      <c r="E23" s="308"/>
      <c r="F23" s="308"/>
      <c r="G23" s="308"/>
      <c r="H23" s="308"/>
    </row>
    <row r="24" spans="1:8" s="47" customFormat="1" ht="13.5" customHeight="1" x14ac:dyDescent="0.2">
      <c r="A24" s="310"/>
      <c r="B24" s="311"/>
      <c r="C24" s="311"/>
      <c r="D24" s="311"/>
      <c r="E24" s="311"/>
      <c r="F24" s="311"/>
      <c r="G24" s="311"/>
      <c r="H24" s="311"/>
    </row>
    <row r="25" spans="1:8" s="47" customFormat="1" ht="13.5" customHeight="1" x14ac:dyDescent="0.2">
      <c r="A25" s="310"/>
      <c r="B25" s="311"/>
      <c r="C25" s="311"/>
      <c r="D25" s="311"/>
      <c r="E25" s="311"/>
      <c r="F25" s="311"/>
      <c r="G25" s="311"/>
      <c r="H25" s="311"/>
    </row>
    <row r="26" spans="1:8" s="47" customFormat="1" ht="13.5" customHeight="1" x14ac:dyDescent="0.2">
      <c r="A26" s="312"/>
      <c r="B26" s="311"/>
      <c r="C26" s="311"/>
      <c r="D26" s="311"/>
      <c r="E26" s="311"/>
      <c r="F26" s="311"/>
      <c r="G26" s="311"/>
      <c r="H26" s="311"/>
    </row>
    <row r="27" spans="1:8" s="47" customFormat="1" ht="13.5" customHeight="1" x14ac:dyDescent="0.2">
      <c r="A27" s="312"/>
      <c r="B27" s="309"/>
      <c r="C27" s="309"/>
      <c r="D27" s="309"/>
      <c r="E27" s="309"/>
      <c r="F27" s="309"/>
      <c r="G27" s="309"/>
      <c r="H27" s="309"/>
    </row>
    <row r="28" spans="1:8" ht="13.5" customHeight="1" x14ac:dyDescent="0.2">
      <c r="A28" s="313"/>
      <c r="B28" s="314"/>
      <c r="C28" s="314"/>
      <c r="D28" s="314"/>
      <c r="E28" s="314"/>
      <c r="F28" s="314"/>
      <c r="G28" s="314"/>
      <c r="H28" s="314"/>
    </row>
    <row r="29" spans="1:8" ht="13.5" customHeight="1" x14ac:dyDescent="0.2">
      <c r="A29" s="617"/>
      <c r="B29" s="617"/>
      <c r="C29" s="617"/>
      <c r="D29" s="617"/>
      <c r="E29" s="617"/>
      <c r="F29" s="617"/>
      <c r="G29" s="617"/>
      <c r="H29" s="617"/>
    </row>
  </sheetData>
  <mergeCells count="5">
    <mergeCell ref="A29:H29"/>
    <mergeCell ref="C5:H5"/>
    <mergeCell ref="A3:H3"/>
    <mergeCell ref="A1:H1"/>
    <mergeCell ref="A2:H2"/>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topLeftCell="A19" workbookViewId="0">
      <selection activeCell="I19" sqref="I1:Q1048576"/>
    </sheetView>
  </sheetViews>
  <sheetFormatPr baseColWidth="10" defaultColWidth="9.85546875" defaultRowHeight="11.25" x14ac:dyDescent="0.2"/>
  <cols>
    <col min="1" max="1" width="51" style="1" customWidth="1"/>
    <col min="2" max="2" width="1.7109375" style="30" customWidth="1"/>
    <col min="3" max="5" width="7.7109375" style="29" customWidth="1"/>
    <col min="6" max="6" width="7.7109375" style="30" customWidth="1"/>
    <col min="7" max="7" width="10.85546875" style="29" customWidth="1"/>
    <col min="8" max="8" width="16.85546875" style="29" customWidth="1"/>
    <col min="9" max="16384" width="9.85546875" style="315"/>
  </cols>
  <sheetData>
    <row r="1" spans="1:9" s="47" customFormat="1" ht="12.75" x14ac:dyDescent="0.2">
      <c r="A1" s="596" t="s">
        <v>88</v>
      </c>
      <c r="B1" s="596"/>
      <c r="C1" s="596"/>
      <c r="D1" s="596"/>
      <c r="E1" s="596"/>
      <c r="F1" s="596"/>
      <c r="G1" s="596"/>
      <c r="H1" s="596"/>
    </row>
    <row r="2" spans="1:9" s="47" customFormat="1" ht="11.1" customHeight="1" x14ac:dyDescent="0.2">
      <c r="A2" s="605" t="s">
        <v>90</v>
      </c>
      <c r="B2" s="605"/>
      <c r="C2" s="605"/>
      <c r="D2" s="605"/>
      <c r="E2" s="605"/>
      <c r="F2" s="605"/>
      <c r="G2" s="605"/>
      <c r="H2" s="605"/>
    </row>
    <row r="3" spans="1:9" s="47" customFormat="1" ht="11.1" customHeight="1" x14ac:dyDescent="0.2">
      <c r="A3" s="615" t="s">
        <v>107</v>
      </c>
      <c r="B3" s="615"/>
      <c r="C3" s="615"/>
      <c r="D3" s="615"/>
      <c r="E3" s="615"/>
      <c r="F3" s="615"/>
      <c r="G3" s="615"/>
      <c r="H3" s="615"/>
    </row>
    <row r="4" spans="1:9" s="47" customFormat="1" ht="11.1" customHeight="1" x14ac:dyDescent="0.2">
      <c r="A4" s="107"/>
      <c r="B4" s="39"/>
      <c r="C4" s="38"/>
      <c r="D4" s="38"/>
      <c r="E4" s="38"/>
      <c r="F4" s="39"/>
      <c r="G4" s="38"/>
      <c r="H4" s="38"/>
    </row>
    <row r="5" spans="1:9" s="47" customFormat="1" ht="15" customHeight="1" x14ac:dyDescent="0.2">
      <c r="A5" s="107"/>
      <c r="B5" s="39"/>
      <c r="C5" s="616" t="str">
        <f>+'Division MX - CAM'!C5:H5</f>
        <v>For the First Quarter of:</v>
      </c>
      <c r="D5" s="616"/>
      <c r="E5" s="616"/>
      <c r="F5" s="616"/>
      <c r="G5" s="616"/>
      <c r="H5" s="616"/>
      <c r="I5" s="295"/>
    </row>
    <row r="6" spans="1:9" s="296" customFormat="1" ht="18" customHeight="1" x14ac:dyDescent="0.2">
      <c r="A6" s="108"/>
      <c r="B6" s="77"/>
      <c r="C6" s="588">
        <f>+'Division MX - CAM'!C6</f>
        <v>2019</v>
      </c>
      <c r="D6" s="589" t="s">
        <v>89</v>
      </c>
      <c r="E6" s="588">
        <f>+'Division MX - CAM'!E6</f>
        <v>2018</v>
      </c>
      <c r="F6" s="589" t="s">
        <v>89</v>
      </c>
      <c r="G6" s="588" t="s">
        <v>178</v>
      </c>
      <c r="H6" s="588" t="s">
        <v>179</v>
      </c>
    </row>
    <row r="7" spans="1:9" s="47" customFormat="1" ht="15.75" customHeight="1" x14ac:dyDescent="0.2">
      <c r="A7" s="550" t="s">
        <v>140</v>
      </c>
      <c r="B7" s="46"/>
      <c r="C7" s="503">
        <v>2149.367789171436</v>
      </c>
      <c r="D7" s="503"/>
      <c r="E7" s="503">
        <v>2011.4564243169989</v>
      </c>
      <c r="F7" s="503"/>
      <c r="G7" s="504">
        <v>6.8562939364329445E-2</v>
      </c>
      <c r="H7" s="504">
        <v>7.9213898941886907E-2</v>
      </c>
      <c r="I7" s="295"/>
    </row>
    <row r="8" spans="1:9" s="47" customFormat="1" ht="15.75" customHeight="1" x14ac:dyDescent="0.2">
      <c r="A8" s="550" t="s">
        <v>141</v>
      </c>
      <c r="B8" s="46"/>
      <c r="C8" s="503">
        <v>318.10623644477914</v>
      </c>
      <c r="D8" s="503"/>
      <c r="E8" s="503">
        <v>313.02574417771547</v>
      </c>
      <c r="F8" s="503"/>
      <c r="G8" s="504">
        <v>1.6230269751165594E-2</v>
      </c>
      <c r="H8" s="504">
        <v>4.3466104982744946E-2</v>
      </c>
      <c r="I8" s="295"/>
    </row>
    <row r="9" spans="1:9" s="47" customFormat="1" ht="15.75" customHeight="1" x14ac:dyDescent="0.2">
      <c r="A9" s="353" t="s">
        <v>68</v>
      </c>
      <c r="B9" s="46"/>
      <c r="C9" s="354">
        <v>53.650281366806958</v>
      </c>
      <c r="D9" s="354"/>
      <c r="E9" s="354">
        <v>57.983612886898115</v>
      </c>
      <c r="F9" s="355"/>
      <c r="G9" s="519">
        <f>+C9/E9-1</f>
        <v>-7.4733727416118056E-2</v>
      </c>
      <c r="H9" s="355"/>
      <c r="I9" s="295"/>
    </row>
    <row r="10" spans="1:9" s="47" customFormat="1" ht="15.75" customHeight="1" x14ac:dyDescent="0.2">
      <c r="A10" s="551" t="s">
        <v>116</v>
      </c>
      <c r="B10" s="46"/>
      <c r="C10" s="517">
        <v>21233.096679798422</v>
      </c>
      <c r="D10" s="503"/>
      <c r="E10" s="517">
        <v>21736.852635634979</v>
      </c>
      <c r="F10" s="503"/>
      <c r="G10" s="503"/>
      <c r="H10" s="503"/>
    </row>
    <row r="11" spans="1:9" s="47" customFormat="1" ht="15.75" customHeight="1" x14ac:dyDescent="0.2">
      <c r="A11" s="297" t="s">
        <v>117</v>
      </c>
      <c r="B11" s="46"/>
      <c r="C11" s="452">
        <v>191.91987927662504</v>
      </c>
      <c r="D11" s="298"/>
      <c r="E11" s="452">
        <v>108.0196448543599</v>
      </c>
      <c r="F11" s="298"/>
      <c r="G11" s="298"/>
      <c r="H11" s="298"/>
    </row>
    <row r="12" spans="1:9" s="47" customFormat="1" ht="15.75" customHeight="1" x14ac:dyDescent="0.2">
      <c r="A12" s="552" t="s">
        <v>142</v>
      </c>
      <c r="B12" s="45"/>
      <c r="C12" s="553">
        <v>21425.016559075048</v>
      </c>
      <c r="D12" s="515">
        <f t="shared" ref="D12:D20" si="0">+C12/$C$12</f>
        <v>1</v>
      </c>
      <c r="E12" s="553">
        <v>21844.872280489337</v>
      </c>
      <c r="F12" s="515">
        <f>+E12/$E$12</f>
        <v>1</v>
      </c>
      <c r="G12" s="515">
        <v>-1.9219875310934276E-2</v>
      </c>
      <c r="H12" s="515">
        <v>0.13697973643537931</v>
      </c>
    </row>
    <row r="13" spans="1:9" s="47" customFormat="1" ht="15.75" customHeight="1" x14ac:dyDescent="0.2">
      <c r="A13" s="297" t="s">
        <v>118</v>
      </c>
      <c r="B13" s="45"/>
      <c r="C13" s="452">
        <v>12313.521695660804</v>
      </c>
      <c r="D13" s="299">
        <f t="shared" si="0"/>
        <v>0.57472635606646172</v>
      </c>
      <c r="E13" s="452">
        <v>12113.358888354242</v>
      </c>
      <c r="F13" s="299">
        <f t="shared" ref="F13:F20" si="1">+E13/$E$12</f>
        <v>0.5545172676140222</v>
      </c>
      <c r="G13" s="299"/>
      <c r="H13" s="299"/>
    </row>
    <row r="14" spans="1:9" s="47" customFormat="1" ht="15.75" customHeight="1" x14ac:dyDescent="0.2">
      <c r="A14" s="552" t="s">
        <v>2</v>
      </c>
      <c r="B14" s="46"/>
      <c r="C14" s="553">
        <v>9111.4948634142384</v>
      </c>
      <c r="D14" s="515">
        <f t="shared" si="0"/>
        <v>0.42527364393353806</v>
      </c>
      <c r="E14" s="553">
        <v>9731.5133921350971</v>
      </c>
      <c r="F14" s="515">
        <f t="shared" si="1"/>
        <v>0.44548273238597785</v>
      </c>
      <c r="G14" s="515">
        <v>-6.3712446742554052E-2</v>
      </c>
      <c r="H14" s="515">
        <v>9.6830769753216916E-2</v>
      </c>
    </row>
    <row r="15" spans="1:9" s="47" customFormat="1" ht="15.75" customHeight="1" x14ac:dyDescent="0.2">
      <c r="A15" s="351" t="s">
        <v>119</v>
      </c>
      <c r="B15" s="49"/>
      <c r="C15" s="451">
        <v>6290.9627289082928</v>
      </c>
      <c r="D15" s="299">
        <f t="shared" si="0"/>
        <v>0.29362697160873902</v>
      </c>
      <c r="E15" s="451">
        <v>6503.7714693718117</v>
      </c>
      <c r="F15" s="299">
        <f t="shared" si="1"/>
        <v>0.29772531447485873</v>
      </c>
      <c r="G15" s="340"/>
      <c r="H15" s="340"/>
    </row>
    <row r="16" spans="1:9" s="47" customFormat="1" ht="15.75" customHeight="1" x14ac:dyDescent="0.2">
      <c r="A16" s="551" t="s">
        <v>120</v>
      </c>
      <c r="B16" s="34"/>
      <c r="C16" s="517">
        <v>197.36722448604078</v>
      </c>
      <c r="D16" s="504">
        <f t="shared" si="0"/>
        <v>9.2119986904953613E-3</v>
      </c>
      <c r="E16" s="517">
        <v>134.79230727496142</v>
      </c>
      <c r="F16" s="504">
        <f t="shared" si="1"/>
        <v>6.1704323808453049E-3</v>
      </c>
      <c r="G16" s="504"/>
      <c r="H16" s="504"/>
    </row>
    <row r="17" spans="1:8" s="47" customFormat="1" ht="15.75" customHeight="1" x14ac:dyDescent="0.2">
      <c r="A17" s="351" t="s">
        <v>143</v>
      </c>
      <c r="B17" s="46"/>
      <c r="C17" s="451">
        <v>-14.845480317701099</v>
      </c>
      <c r="D17" s="299">
        <f t="shared" si="0"/>
        <v>-6.9290403005140098E-4</v>
      </c>
      <c r="E17" s="451">
        <v>-10.309313529555201</v>
      </c>
      <c r="F17" s="299">
        <f t="shared" si="1"/>
        <v>-4.7193288187649072E-4</v>
      </c>
      <c r="G17" s="340"/>
      <c r="H17" s="340"/>
    </row>
    <row r="18" spans="1:8" s="47" customFormat="1" ht="15.75" customHeight="1" x14ac:dyDescent="0.2">
      <c r="A18" s="554" t="s">
        <v>144</v>
      </c>
      <c r="B18" s="46"/>
      <c r="C18" s="553">
        <v>2638.0103903376071</v>
      </c>
      <c r="D18" s="515">
        <f t="shared" si="0"/>
        <v>0.1231275776643551</v>
      </c>
      <c r="E18" s="553">
        <v>3103.2589290178789</v>
      </c>
      <c r="F18" s="515">
        <f t="shared" si="1"/>
        <v>0.14205891841215032</v>
      </c>
      <c r="G18" s="515">
        <v>-0.14992256505889245</v>
      </c>
      <c r="H18" s="515">
        <v>5.4080498043847181E-2</v>
      </c>
    </row>
    <row r="19" spans="1:8" s="301" customFormat="1" ht="14.25" customHeight="1" x14ac:dyDescent="0.2">
      <c r="A19" s="352" t="s">
        <v>231</v>
      </c>
      <c r="B19" s="300"/>
      <c r="C19" s="451">
        <v>1130.3338926572317</v>
      </c>
      <c r="D19" s="340">
        <f t="shared" si="0"/>
        <v>5.2757667166350608E-2</v>
      </c>
      <c r="E19" s="451">
        <v>964.95750860560781</v>
      </c>
      <c r="F19" s="340">
        <f t="shared" si="1"/>
        <v>4.4173181523586014E-2</v>
      </c>
      <c r="G19" s="340"/>
      <c r="H19" s="340"/>
    </row>
    <row r="20" spans="1:8" s="47" customFormat="1" ht="15.75" thickBot="1" x14ac:dyDescent="0.25">
      <c r="A20" s="555" t="s">
        <v>145</v>
      </c>
      <c r="B20" s="356"/>
      <c r="C20" s="556">
        <v>3768.344282994839</v>
      </c>
      <c r="D20" s="557">
        <f t="shared" si="0"/>
        <v>0.17588524483070572</v>
      </c>
      <c r="E20" s="556">
        <v>4068.2164376234869</v>
      </c>
      <c r="F20" s="557">
        <f t="shared" si="1"/>
        <v>0.18623209993573633</v>
      </c>
      <c r="G20" s="557">
        <v>-7.3710963815834529E-2</v>
      </c>
      <c r="H20" s="557">
        <v>9.1188560986901868E-2</v>
      </c>
    </row>
    <row r="21" spans="1:8" s="47" customFormat="1" ht="11.1" customHeight="1" x14ac:dyDescent="0.2">
      <c r="A21" s="302"/>
      <c r="B21" s="46"/>
      <c r="C21" s="303"/>
      <c r="D21" s="304"/>
      <c r="E21" s="303"/>
      <c r="F21" s="305"/>
      <c r="G21" s="306"/>
      <c r="H21" s="306"/>
    </row>
    <row r="22" spans="1:8" s="47" customFormat="1" ht="6" customHeight="1" x14ac:dyDescent="0.2">
      <c r="A22" s="307"/>
      <c r="B22" s="54"/>
      <c r="C22" s="54"/>
      <c r="D22" s="54"/>
      <c r="E22" s="54"/>
      <c r="F22" s="54"/>
      <c r="G22" s="54"/>
      <c r="H22" s="54"/>
    </row>
    <row r="23" spans="1:8" s="47" customFormat="1" ht="11.1" customHeight="1" x14ac:dyDescent="0.2">
      <c r="A23" s="120"/>
      <c r="B23" s="74"/>
      <c r="C23" s="74"/>
      <c r="D23" s="74"/>
      <c r="E23" s="74"/>
      <c r="F23" s="74"/>
      <c r="G23" s="74"/>
      <c r="H23" s="74"/>
    </row>
    <row r="24" spans="1:8" s="47" customFormat="1" ht="16.5" customHeight="1" x14ac:dyDescent="0.25">
      <c r="A24" s="316"/>
      <c r="B24" s="317"/>
      <c r="C24" s="317"/>
      <c r="D24" s="173"/>
      <c r="E24" s="317"/>
      <c r="F24" s="317"/>
      <c r="G24" s="173"/>
      <c r="H24" s="317"/>
    </row>
    <row r="25" spans="1:8" s="47" customFormat="1" ht="16.5" customHeight="1" x14ac:dyDescent="0.25">
      <c r="A25" s="316"/>
      <c r="B25" s="317"/>
      <c r="C25" s="317"/>
      <c r="D25" s="173"/>
      <c r="E25" s="317"/>
      <c r="F25" s="317"/>
      <c r="G25" s="173"/>
      <c r="H25" s="317"/>
    </row>
    <row r="26" spans="1:8" s="47" customFormat="1" ht="33.75" customHeight="1" x14ac:dyDescent="0.2">
      <c r="A26" s="619"/>
      <c r="B26" s="619"/>
      <c r="C26" s="619"/>
      <c r="D26" s="619"/>
      <c r="E26" s="619"/>
      <c r="F26" s="619"/>
      <c r="G26" s="619"/>
      <c r="H26" s="619"/>
    </row>
    <row r="27" spans="1:8" s="47" customFormat="1" ht="56.25" customHeight="1" x14ac:dyDescent="0.2">
      <c r="A27" s="619"/>
      <c r="B27" s="619"/>
      <c r="C27" s="619"/>
      <c r="D27" s="619"/>
      <c r="E27" s="619"/>
      <c r="F27" s="619"/>
      <c r="G27" s="619"/>
      <c r="H27" s="619"/>
    </row>
    <row r="28" spans="1:8" s="47" customFormat="1" ht="16.5" customHeight="1" x14ac:dyDescent="0.25">
      <c r="A28" s="318"/>
      <c r="B28" s="317"/>
      <c r="C28" s="317"/>
      <c r="D28" s="173"/>
      <c r="E28" s="317"/>
      <c r="F28" s="317"/>
      <c r="G28" s="173"/>
      <c r="H28" s="317"/>
    </row>
    <row r="29" spans="1:8" ht="16.5" customHeight="1" x14ac:dyDescent="0.25">
      <c r="A29" s="318"/>
      <c r="B29" s="317"/>
      <c r="C29" s="317"/>
      <c r="D29" s="173"/>
      <c r="E29" s="317"/>
      <c r="F29" s="317"/>
      <c r="G29" s="173"/>
      <c r="H29" s="317"/>
    </row>
    <row r="30" spans="1:8" ht="16.5" customHeight="1" x14ac:dyDescent="0.25">
      <c r="A30" s="319"/>
      <c r="B30" s="317"/>
      <c r="C30" s="317"/>
      <c r="D30" s="173"/>
      <c r="E30" s="317"/>
      <c r="F30" s="317"/>
      <c r="G30" s="173"/>
      <c r="H30" s="317"/>
    </row>
    <row r="31" spans="1:8" ht="31.5" customHeight="1" x14ac:dyDescent="0.2">
      <c r="A31" s="618"/>
      <c r="B31" s="618"/>
      <c r="C31" s="618"/>
      <c r="D31" s="618"/>
      <c r="E31" s="618"/>
      <c r="F31" s="618"/>
      <c r="G31" s="618"/>
      <c r="H31" s="618"/>
    </row>
  </sheetData>
  <mergeCells count="7">
    <mergeCell ref="A2:H2"/>
    <mergeCell ref="A1:H1"/>
    <mergeCell ref="A31:H31"/>
    <mergeCell ref="C5:H5"/>
    <mergeCell ref="A3:H3"/>
    <mergeCell ref="A26:H26"/>
    <mergeCell ref="A27:H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tabSelected="1" topLeftCell="A46" workbookViewId="0">
      <selection activeCell="N2" sqref="N2"/>
    </sheetView>
  </sheetViews>
  <sheetFormatPr baseColWidth="10" defaultColWidth="9.85546875" defaultRowHeight="11.1" customHeight="1" x14ac:dyDescent="0.2"/>
  <cols>
    <col min="1" max="1" width="25.7109375" style="212" customWidth="1"/>
    <col min="2" max="2" width="1.7109375" style="211" customWidth="1"/>
    <col min="3" max="4" width="10.7109375" style="209" customWidth="1"/>
    <col min="5" max="5" width="7.7109375" style="209" customWidth="1"/>
    <col min="6" max="6" width="1.7109375" style="209" customWidth="1"/>
    <col min="7" max="8" width="10.7109375" style="209" customWidth="1"/>
    <col min="9" max="9" width="7.7109375" style="209" customWidth="1"/>
    <col min="10" max="10" width="1.7109375" style="209" hidden="1" customWidth="1"/>
    <col min="11" max="11" width="13.42578125" style="211" customWidth="1"/>
    <col min="12" max="12" width="10.28515625" style="211" customWidth="1"/>
    <col min="13" max="14" width="11.28515625" style="211" customWidth="1"/>
    <col min="15" max="15" width="19" style="211" customWidth="1"/>
    <col min="16" max="16" width="13.5703125" style="199" customWidth="1"/>
    <col min="17" max="16384" width="9.85546875" style="199"/>
  </cols>
  <sheetData>
    <row r="1" spans="1:18" ht="11.1" customHeight="1" x14ac:dyDescent="0.2">
      <c r="A1" s="622" t="s">
        <v>83</v>
      </c>
      <c r="B1" s="622"/>
      <c r="C1" s="622"/>
      <c r="D1" s="622"/>
      <c r="E1" s="622"/>
      <c r="F1" s="622"/>
      <c r="G1" s="622"/>
      <c r="H1" s="622"/>
      <c r="I1" s="622"/>
      <c r="J1" s="622"/>
      <c r="K1" s="197"/>
      <c r="L1" s="197"/>
      <c r="M1" s="197"/>
      <c r="N1" s="198"/>
      <c r="O1" s="199"/>
      <c r="P1" s="200"/>
      <c r="Q1" s="200"/>
      <c r="R1" s="200"/>
    </row>
    <row r="2" spans="1:18" ht="11.1" customHeight="1" x14ac:dyDescent="0.2">
      <c r="A2" s="622" t="s">
        <v>91</v>
      </c>
      <c r="B2" s="622"/>
      <c r="C2" s="622"/>
      <c r="D2" s="622"/>
      <c r="E2" s="622"/>
      <c r="F2" s="622"/>
      <c r="G2" s="622"/>
      <c r="H2" s="622"/>
      <c r="I2" s="622"/>
      <c r="J2" s="622"/>
      <c r="K2" s="201"/>
      <c r="L2" s="201"/>
      <c r="M2" s="201"/>
      <c r="N2" s="202"/>
      <c r="O2" s="197"/>
      <c r="P2" s="203"/>
      <c r="Q2" s="203"/>
      <c r="R2" s="203"/>
    </row>
    <row r="3" spans="1:18" ht="11.1" customHeight="1" x14ac:dyDescent="0.2">
      <c r="A3" s="204"/>
      <c r="B3" s="205"/>
      <c r="C3" s="206"/>
      <c r="D3" s="206"/>
      <c r="E3" s="206"/>
      <c r="F3" s="206"/>
      <c r="G3" s="206"/>
      <c r="H3" s="206"/>
      <c r="I3" s="206"/>
      <c r="J3" s="206"/>
      <c r="K3" s="207"/>
      <c r="L3" s="207"/>
      <c r="M3" s="207"/>
      <c r="N3" s="207"/>
      <c r="O3" s="201"/>
    </row>
    <row r="4" spans="1:18" ht="15" customHeight="1" x14ac:dyDescent="0.2">
      <c r="A4" s="624" t="s">
        <v>76</v>
      </c>
      <c r="B4" s="624"/>
      <c r="C4" s="624"/>
      <c r="D4" s="624"/>
      <c r="E4" s="208"/>
      <c r="G4" s="210"/>
      <c r="H4" s="210"/>
      <c r="I4" s="210"/>
      <c r="J4" s="210"/>
    </row>
    <row r="5" spans="1:18" ht="15" customHeight="1" x14ac:dyDescent="0.2">
      <c r="B5" s="209"/>
      <c r="C5" s="417" t="s">
        <v>112</v>
      </c>
      <c r="D5" s="417" t="s">
        <v>101</v>
      </c>
      <c r="E5" s="213"/>
      <c r="F5" s="214"/>
      <c r="G5" s="215"/>
      <c r="H5" s="216"/>
      <c r="I5" s="216"/>
      <c r="J5" s="216"/>
    </row>
    <row r="6" spans="1:18" ht="15" customHeight="1" x14ac:dyDescent="0.2">
      <c r="A6" s="217" t="s">
        <v>224</v>
      </c>
      <c r="B6" s="218"/>
      <c r="C6" s="219">
        <v>3.5166852312830121E-2</v>
      </c>
      <c r="D6" s="219">
        <v>2.9102947951686886E-4</v>
      </c>
      <c r="E6" s="220"/>
      <c r="F6" s="221"/>
      <c r="G6" s="222"/>
      <c r="H6" s="223"/>
      <c r="I6" s="223"/>
      <c r="J6" s="223"/>
      <c r="K6" s="224"/>
      <c r="L6" s="224"/>
      <c r="M6" s="225"/>
      <c r="N6" s="225"/>
      <c r="O6" s="225"/>
      <c r="P6" s="225"/>
      <c r="Q6" s="224"/>
      <c r="R6" s="224"/>
    </row>
    <row r="7" spans="1:18" ht="15" customHeight="1" x14ac:dyDescent="0.2">
      <c r="A7" s="565" t="s">
        <v>188</v>
      </c>
      <c r="B7" s="218"/>
      <c r="C7" s="566">
        <v>2.8795866485964217E-2</v>
      </c>
      <c r="D7" s="566">
        <v>1.758314711261022E-2</v>
      </c>
      <c r="E7" s="220"/>
      <c r="F7" s="221"/>
      <c r="G7" s="222"/>
      <c r="H7" s="223"/>
      <c r="I7" s="223"/>
      <c r="J7" s="223"/>
      <c r="K7" s="224"/>
      <c r="L7" s="224"/>
      <c r="M7" s="225"/>
      <c r="N7" s="225"/>
      <c r="O7" s="225"/>
      <c r="P7" s="225"/>
      <c r="Q7" s="225"/>
      <c r="R7" s="226"/>
    </row>
    <row r="8" spans="1:18" ht="15" customHeight="1" x14ac:dyDescent="0.2">
      <c r="A8" s="217" t="s">
        <v>225</v>
      </c>
      <c r="B8" s="218"/>
      <c r="C8" s="219">
        <v>4.0040700643255711E-2</v>
      </c>
      <c r="D8" s="219">
        <v>1.1844994623124272E-2</v>
      </c>
      <c r="E8" s="220"/>
      <c r="F8" s="221"/>
      <c r="G8" s="222"/>
      <c r="H8" s="223"/>
      <c r="I8" s="223"/>
      <c r="J8" s="223"/>
      <c r="K8" s="224"/>
      <c r="L8" s="224"/>
      <c r="M8" s="225"/>
      <c r="N8" s="225"/>
      <c r="O8" s="225"/>
      <c r="P8" s="225"/>
      <c r="Q8" s="225"/>
      <c r="R8" s="226"/>
    </row>
    <row r="9" spans="1:18" ht="15" customHeight="1" x14ac:dyDescent="0.2">
      <c r="A9" s="565" t="s">
        <v>226</v>
      </c>
      <c r="B9" s="218"/>
      <c r="C9" s="566">
        <v>0.53264693914169903</v>
      </c>
      <c r="D9" s="566">
        <v>0.1080230321731126</v>
      </c>
      <c r="E9" s="220"/>
      <c r="F9" s="221"/>
      <c r="G9" s="222"/>
      <c r="H9" s="223"/>
      <c r="I9" s="223"/>
      <c r="J9" s="223"/>
      <c r="K9" s="224"/>
      <c r="L9" s="224"/>
      <c r="M9" s="225"/>
      <c r="N9" s="225"/>
      <c r="O9" s="225"/>
      <c r="P9" s="225"/>
      <c r="Q9" s="225"/>
      <c r="R9" s="226"/>
    </row>
    <row r="10" spans="1:18" ht="15" customHeight="1" x14ac:dyDescent="0.2">
      <c r="A10" s="217" t="s">
        <v>227</v>
      </c>
      <c r="B10" s="227"/>
      <c r="C10" s="219">
        <v>1.404765512475481E-2</v>
      </c>
      <c r="D10" s="219">
        <v>2.1490130580930078E-3</v>
      </c>
      <c r="E10" s="220"/>
      <c r="F10" s="221"/>
      <c r="G10" s="222"/>
      <c r="H10" s="223"/>
      <c r="I10" s="223"/>
      <c r="J10" s="223"/>
      <c r="K10" s="224"/>
      <c r="L10" s="224"/>
      <c r="M10" s="225"/>
      <c r="N10" s="225"/>
      <c r="O10" s="225"/>
      <c r="P10" s="225"/>
      <c r="Q10" s="225"/>
      <c r="R10" s="226"/>
    </row>
    <row r="11" spans="1:18" ht="15" customHeight="1" x14ac:dyDescent="0.2">
      <c r="A11" s="565" t="s">
        <v>97</v>
      </c>
      <c r="B11" s="227"/>
      <c r="C11" s="566">
        <v>-6.9637268200487545E-3</v>
      </c>
      <c r="D11" s="566">
        <v>-8.9976971159111407E-4</v>
      </c>
      <c r="E11" s="220"/>
      <c r="F11" s="221"/>
      <c r="G11" s="222"/>
      <c r="H11" s="223"/>
      <c r="I11" s="223"/>
      <c r="J11" s="223"/>
      <c r="K11" s="224"/>
      <c r="L11" s="224"/>
      <c r="M11" s="225"/>
      <c r="N11" s="225"/>
      <c r="O11" s="225"/>
      <c r="P11" s="225"/>
      <c r="Q11" s="225"/>
      <c r="R11" s="226"/>
    </row>
    <row r="12" spans="1:18" ht="15" customHeight="1" x14ac:dyDescent="0.2">
      <c r="A12" s="217" t="s">
        <v>228</v>
      </c>
      <c r="B12" s="227"/>
      <c r="C12" s="219">
        <v>4.8133335158699442E-2</v>
      </c>
      <c r="D12" s="219">
        <v>1.6264041502812132E-2</v>
      </c>
      <c r="E12" s="220"/>
      <c r="F12" s="221"/>
      <c r="G12" s="222"/>
      <c r="H12" s="223"/>
      <c r="I12" s="223"/>
      <c r="J12" s="223"/>
      <c r="K12" s="224"/>
      <c r="L12" s="224"/>
      <c r="M12" s="225"/>
      <c r="N12" s="225"/>
      <c r="O12" s="225"/>
      <c r="P12" s="225"/>
      <c r="Q12" s="225"/>
      <c r="R12" s="226"/>
    </row>
    <row r="13" spans="1:18" ht="15" customHeight="1" x14ac:dyDescent="0.2">
      <c r="A13" s="565" t="s">
        <v>229</v>
      </c>
      <c r="B13" s="227"/>
      <c r="C13" s="566">
        <v>3.4111854154033949E-2</v>
      </c>
      <c r="D13" s="566">
        <v>2.9600436176959732E-3</v>
      </c>
      <c r="E13" s="220"/>
      <c r="F13" s="221"/>
      <c r="G13" s="222"/>
      <c r="H13" s="223"/>
      <c r="I13" s="223"/>
      <c r="J13" s="223"/>
      <c r="K13" s="224"/>
      <c r="L13" s="224"/>
      <c r="M13" s="225"/>
      <c r="N13" s="225"/>
      <c r="O13" s="225"/>
      <c r="P13" s="225"/>
      <c r="Q13" s="225"/>
      <c r="R13" s="226"/>
    </row>
    <row r="14" spans="1:18" ht="15" customHeight="1" thickBot="1" x14ac:dyDescent="0.25">
      <c r="A14" s="228" t="s">
        <v>230</v>
      </c>
      <c r="B14" s="229"/>
      <c r="C14" s="230">
        <v>7.5959301231544929E-2</v>
      </c>
      <c r="D14" s="230">
        <v>4.1732933233308289E-2</v>
      </c>
      <c r="E14" s="220"/>
      <c r="F14" s="220"/>
      <c r="G14" s="222"/>
      <c r="H14" s="223"/>
      <c r="I14" s="223"/>
      <c r="J14" s="223"/>
      <c r="K14" s="224"/>
      <c r="L14" s="224"/>
      <c r="M14" s="225"/>
      <c r="N14" s="225"/>
      <c r="O14" s="225"/>
      <c r="P14" s="225"/>
      <c r="Q14" s="225"/>
      <c r="R14" s="226"/>
    </row>
    <row r="15" spans="1:18" ht="9.9499999999999993" customHeight="1" x14ac:dyDescent="0.2"/>
    <row r="16" spans="1:18" ht="15" customHeight="1" x14ac:dyDescent="0.2">
      <c r="A16" s="231" t="s">
        <v>183</v>
      </c>
    </row>
    <row r="17" spans="1:9" ht="11.1" customHeight="1" x14ac:dyDescent="0.2">
      <c r="A17" s="231"/>
    </row>
    <row r="18" spans="1:9" ht="11.1" customHeight="1" x14ac:dyDescent="0.2">
      <c r="A18" s="232"/>
    </row>
    <row r="19" spans="1:9" ht="15" customHeight="1" x14ac:dyDescent="0.2">
      <c r="A19" s="624" t="s">
        <v>98</v>
      </c>
      <c r="B19" s="624"/>
      <c r="C19" s="624"/>
      <c r="D19" s="624"/>
      <c r="E19" s="624"/>
      <c r="F19" s="327"/>
      <c r="G19" s="327"/>
      <c r="H19" s="327"/>
      <c r="I19" s="327"/>
    </row>
    <row r="20" spans="1:9" ht="25.5" customHeight="1" x14ac:dyDescent="0.2">
      <c r="C20" s="621" t="s">
        <v>92</v>
      </c>
      <c r="D20" s="621"/>
      <c r="E20" s="621"/>
      <c r="F20" s="357"/>
      <c r="G20" s="623"/>
      <c r="H20" s="623"/>
      <c r="I20" s="623"/>
    </row>
    <row r="21" spans="1:9" ht="15" customHeight="1" x14ac:dyDescent="0.2">
      <c r="C21" s="233" t="s">
        <v>101</v>
      </c>
      <c r="D21" s="233" t="s">
        <v>113</v>
      </c>
      <c r="E21" s="233" t="s">
        <v>75</v>
      </c>
      <c r="F21" s="358"/>
      <c r="G21" s="328"/>
      <c r="H21" s="328"/>
      <c r="I21" s="328"/>
    </row>
    <row r="22" spans="1:9" ht="15" customHeight="1" x14ac:dyDescent="0.2">
      <c r="A22" s="217" t="s">
        <v>224</v>
      </c>
      <c r="C22" s="235">
        <v>19.219854070660521</v>
      </c>
      <c r="D22" s="235">
        <v>18.759001382488481</v>
      </c>
      <c r="E22" s="590">
        <v>2.4567016056741942E-2</v>
      </c>
      <c r="F22" s="223"/>
      <c r="G22" s="329"/>
      <c r="H22" s="329"/>
      <c r="I22" s="330"/>
    </row>
    <row r="23" spans="1:9" ht="15" customHeight="1" x14ac:dyDescent="0.2">
      <c r="A23" s="565" t="s">
        <v>188</v>
      </c>
      <c r="B23" s="237"/>
      <c r="C23" s="567">
        <v>3134.3611403508771</v>
      </c>
      <c r="D23" s="567">
        <v>2860.3643298245611</v>
      </c>
      <c r="E23" s="591">
        <v>9.5790877990399759E-2</v>
      </c>
      <c r="F23" s="223"/>
      <c r="G23" s="329"/>
      <c r="H23" s="329"/>
      <c r="I23" s="330"/>
    </row>
    <row r="24" spans="1:9" ht="15" customHeight="1" x14ac:dyDescent="0.2">
      <c r="A24" s="217" t="s">
        <v>225</v>
      </c>
      <c r="C24" s="235">
        <v>3.7705970095693782</v>
      </c>
      <c r="D24" s="235">
        <v>3.2437696969696965</v>
      </c>
      <c r="E24" s="590">
        <v>0.16241205813465709</v>
      </c>
      <c r="F24" s="223"/>
      <c r="G24" s="329"/>
      <c r="H24" s="329"/>
      <c r="I24" s="330"/>
    </row>
    <row r="25" spans="1:9" ht="15" customHeight="1" x14ac:dyDescent="0.2">
      <c r="A25" s="565" t="s">
        <v>226</v>
      </c>
      <c r="C25" s="567">
        <v>39.102882854864426</v>
      </c>
      <c r="D25" s="567">
        <v>19.704418518518519</v>
      </c>
      <c r="E25" s="591">
        <v>0.98447281345120263</v>
      </c>
      <c r="F25" s="223"/>
      <c r="G25" s="329"/>
      <c r="H25" s="329"/>
      <c r="I25" s="330"/>
    </row>
    <row r="26" spans="1:9" ht="15" customHeight="1" x14ac:dyDescent="0.2">
      <c r="A26" s="217" t="s">
        <v>227</v>
      </c>
      <c r="C26" s="235">
        <v>609.95677803379442</v>
      </c>
      <c r="D26" s="235">
        <v>571.95050691244239</v>
      </c>
      <c r="E26" s="590">
        <v>6.645027963437089E-2</v>
      </c>
      <c r="F26" s="223"/>
      <c r="G26" s="329"/>
      <c r="H26" s="329"/>
      <c r="I26" s="330"/>
    </row>
    <row r="27" spans="1:9" ht="15" customHeight="1" x14ac:dyDescent="0.2">
      <c r="A27" s="565" t="s">
        <v>97</v>
      </c>
      <c r="C27" s="567">
        <v>1</v>
      </c>
      <c r="D27" s="567">
        <v>1</v>
      </c>
      <c r="E27" s="591">
        <v>0</v>
      </c>
      <c r="F27" s="223"/>
      <c r="G27" s="329"/>
      <c r="H27" s="329"/>
      <c r="I27" s="330"/>
    </row>
    <row r="28" spans="1:9" ht="15" customHeight="1" x14ac:dyDescent="0.2">
      <c r="A28" s="217" t="s">
        <v>228</v>
      </c>
      <c r="C28" s="235">
        <v>7.7191520929339488</v>
      </c>
      <c r="D28" s="235">
        <v>7.3653310906297991</v>
      </c>
      <c r="E28" s="590">
        <v>4.8038709726746953E-2</v>
      </c>
      <c r="F28" s="223"/>
      <c r="G28" s="329"/>
      <c r="H28" s="329"/>
      <c r="I28" s="330"/>
    </row>
    <row r="29" spans="1:9" ht="15" customHeight="1" x14ac:dyDescent="0.2">
      <c r="A29" s="565" t="s">
        <v>229</v>
      </c>
      <c r="C29" s="567">
        <v>32.527891013824892</v>
      </c>
      <c r="D29" s="567">
        <v>30.978949001536098</v>
      </c>
      <c r="E29" s="591">
        <v>4.9999824468286214E-2</v>
      </c>
      <c r="F29" s="223"/>
      <c r="G29" s="329"/>
      <c r="H29" s="329"/>
      <c r="I29" s="330"/>
    </row>
    <row r="30" spans="1:9" ht="15" customHeight="1" thickBot="1" x14ac:dyDescent="0.25">
      <c r="A30" s="228" t="s">
        <v>230</v>
      </c>
      <c r="B30" s="238"/>
      <c r="C30" s="239">
        <v>32.834929346092508</v>
      </c>
      <c r="D30" s="239">
        <v>28.458327441077444</v>
      </c>
      <c r="E30" s="592">
        <v>0.1537898498805581</v>
      </c>
      <c r="F30" s="223"/>
      <c r="G30" s="329"/>
      <c r="H30" s="329"/>
      <c r="I30" s="330"/>
    </row>
    <row r="31" spans="1:9" ht="11.1" customHeight="1" x14ac:dyDescent="0.2">
      <c r="A31" s="240"/>
      <c r="B31" s="237"/>
    </row>
    <row r="32" spans="1:9" ht="11.1" customHeight="1" x14ac:dyDescent="0.2">
      <c r="A32" s="240"/>
      <c r="B32" s="237"/>
    </row>
    <row r="33" spans="1:15" ht="15" customHeight="1" x14ac:dyDescent="0.2">
      <c r="A33" s="625" t="s">
        <v>19</v>
      </c>
      <c r="B33" s="625"/>
      <c r="C33" s="625"/>
      <c r="D33" s="625"/>
      <c r="E33" s="625"/>
      <c r="F33" s="625"/>
      <c r="G33" s="625"/>
      <c r="H33" s="625"/>
      <c r="I33" s="625"/>
    </row>
    <row r="34" spans="1:15" ht="24.75" customHeight="1" x14ac:dyDescent="0.2">
      <c r="C34" s="621" t="s">
        <v>93</v>
      </c>
      <c r="D34" s="621"/>
      <c r="E34" s="621"/>
      <c r="F34" s="137"/>
      <c r="G34" s="621" t="s">
        <v>94</v>
      </c>
      <c r="H34" s="621"/>
      <c r="I34" s="621"/>
    </row>
    <row r="35" spans="1:15" ht="15" customHeight="1" x14ac:dyDescent="0.2">
      <c r="C35" s="324" t="s">
        <v>114</v>
      </c>
      <c r="D35" s="324" t="s">
        <v>115</v>
      </c>
      <c r="E35" s="233" t="s">
        <v>75</v>
      </c>
      <c r="F35" s="234"/>
      <c r="G35" s="324" t="s">
        <v>99</v>
      </c>
      <c r="H35" s="324" t="s">
        <v>100</v>
      </c>
      <c r="I35" s="233" t="s">
        <v>75</v>
      </c>
    </row>
    <row r="36" spans="1:15" ht="15" customHeight="1" x14ac:dyDescent="0.2">
      <c r="A36" s="217" t="str">
        <f t="shared" ref="A36:A43" si="0">+A22</f>
        <v>Mexico</v>
      </c>
      <c r="C36" s="235">
        <v>19.379300000000001</v>
      </c>
      <c r="D36" s="235">
        <v>18.3445</v>
      </c>
      <c r="E36" s="590">
        <v>5.6409277985227213E-2</v>
      </c>
      <c r="F36" s="223"/>
      <c r="G36" s="235">
        <v>19.6829</v>
      </c>
      <c r="H36" s="235">
        <v>19.739999999999998</v>
      </c>
      <c r="I36" s="590">
        <v>-2.8926038500505236E-3</v>
      </c>
      <c r="K36" s="198"/>
      <c r="O36" s="241"/>
    </row>
    <row r="37" spans="1:15" ht="15" customHeight="1" x14ac:dyDescent="0.2">
      <c r="A37" s="565" t="str">
        <f t="shared" si="0"/>
        <v>Colombia</v>
      </c>
      <c r="B37" s="237"/>
      <c r="C37" s="567">
        <v>3174.79</v>
      </c>
      <c r="D37" s="567">
        <v>2780.47</v>
      </c>
      <c r="E37" s="591">
        <v>0.14181775023647081</v>
      </c>
      <c r="F37" s="223"/>
      <c r="G37" s="567">
        <v>3249.75</v>
      </c>
      <c r="H37" s="567">
        <v>2984</v>
      </c>
      <c r="I37" s="591">
        <v>8.9058310991957157E-2</v>
      </c>
    </row>
    <row r="38" spans="1:15" ht="15" customHeight="1" x14ac:dyDescent="0.2">
      <c r="A38" s="217" t="str">
        <f t="shared" si="0"/>
        <v>Brazil</v>
      </c>
      <c r="C38" s="235">
        <v>3.8967000000000001</v>
      </c>
      <c r="D38" s="235">
        <v>3.3237999999999999</v>
      </c>
      <c r="E38" s="590">
        <v>0.17236295806005186</v>
      </c>
      <c r="F38" s="223"/>
      <c r="G38" s="235">
        <v>3.8748</v>
      </c>
      <c r="H38" s="235">
        <v>3.31</v>
      </c>
      <c r="I38" s="590">
        <v>0.17063444108761328</v>
      </c>
    </row>
    <row r="39" spans="1:15" ht="15" customHeight="1" x14ac:dyDescent="0.2">
      <c r="A39" s="565" t="str">
        <f t="shared" si="0"/>
        <v>Argentina</v>
      </c>
      <c r="C39" s="567">
        <v>43.35</v>
      </c>
      <c r="D39" s="567">
        <v>20.149000000000001</v>
      </c>
      <c r="E39" s="591">
        <v>1.1514715370489852</v>
      </c>
      <c r="F39" s="223"/>
      <c r="G39" s="567">
        <v>37.700000000000003</v>
      </c>
      <c r="H39" s="567">
        <v>18.649999999999999</v>
      </c>
      <c r="I39" s="591">
        <v>1.0214477211796251</v>
      </c>
      <c r="J39" s="242"/>
    </row>
    <row r="40" spans="1:15" ht="15" customHeight="1" x14ac:dyDescent="0.2">
      <c r="A40" s="217" t="str">
        <f t="shared" si="0"/>
        <v>Costa Rica</v>
      </c>
      <c r="C40" s="235">
        <v>602.36</v>
      </c>
      <c r="D40" s="235">
        <v>569.30999999999995</v>
      </c>
      <c r="E40" s="590">
        <v>5.8052730498322713E-2</v>
      </c>
      <c r="F40" s="223"/>
      <c r="G40" s="235">
        <v>611.75</v>
      </c>
      <c r="H40" s="235">
        <v>572.55999999999995</v>
      </c>
      <c r="I40" s="590">
        <v>6.8446974989520903E-2</v>
      </c>
    </row>
    <row r="41" spans="1:15" ht="15" customHeight="1" x14ac:dyDescent="0.2">
      <c r="A41" s="565" t="str">
        <f t="shared" si="0"/>
        <v>Panama</v>
      </c>
      <c r="C41" s="567">
        <v>1</v>
      </c>
      <c r="D41" s="567">
        <v>1</v>
      </c>
      <c r="E41" s="591">
        <v>0</v>
      </c>
      <c r="F41" s="223"/>
      <c r="G41" s="567">
        <v>1</v>
      </c>
      <c r="H41" s="567">
        <v>1</v>
      </c>
      <c r="I41" s="591">
        <v>0</v>
      </c>
    </row>
    <row r="42" spans="1:15" ht="15" customHeight="1" x14ac:dyDescent="0.2">
      <c r="A42" s="217" t="str">
        <f t="shared" si="0"/>
        <v>Guatemala</v>
      </c>
      <c r="C42" s="235">
        <v>7.6810400000000003</v>
      </c>
      <c r="D42" s="235">
        <v>7.3991899999999999</v>
      </c>
      <c r="E42" s="590">
        <v>3.8092007368374148E-2</v>
      </c>
      <c r="F42" s="223"/>
      <c r="G42" s="235">
        <v>7.7369500000000002</v>
      </c>
      <c r="H42" s="235">
        <v>7.34</v>
      </c>
      <c r="I42" s="590">
        <v>5.4080381471389716E-2</v>
      </c>
    </row>
    <row r="43" spans="1:15" ht="15" customHeight="1" x14ac:dyDescent="0.2">
      <c r="A43" s="565" t="str">
        <f t="shared" si="0"/>
        <v>Nicaragua</v>
      </c>
      <c r="C43" s="567">
        <v>32.721800000000002</v>
      </c>
      <c r="D43" s="567">
        <v>31.163599999999999</v>
      </c>
      <c r="E43" s="591">
        <v>5.0000641774377907E-2</v>
      </c>
      <c r="F43" s="223"/>
      <c r="G43" s="567">
        <v>32.330500000000001</v>
      </c>
      <c r="H43" s="567">
        <v>30.79</v>
      </c>
      <c r="I43" s="591">
        <v>5.0032478077297826E-2</v>
      </c>
      <c r="K43" s="243"/>
      <c r="L43" s="243"/>
      <c r="M43" s="243"/>
      <c r="N43" s="243"/>
      <c r="O43" s="243"/>
    </row>
    <row r="44" spans="1:15" ht="15" customHeight="1" thickBot="1" x14ac:dyDescent="0.25">
      <c r="A44" s="228" t="str">
        <f t="shared" ref="A44" si="1">+A30</f>
        <v>Uruguay</v>
      </c>
      <c r="B44" s="238"/>
      <c r="C44" s="239">
        <v>33.484000000000002</v>
      </c>
      <c r="D44" s="239">
        <v>28.353999999999999</v>
      </c>
      <c r="E44" s="592">
        <v>0.18092685335402425</v>
      </c>
      <c r="F44" s="230"/>
      <c r="G44" s="239">
        <v>32.39</v>
      </c>
      <c r="H44" s="239">
        <v>28.763999999999999</v>
      </c>
      <c r="I44" s="592">
        <f>+G44/H44-1</f>
        <v>0.12606035321930187</v>
      </c>
      <c r="K44" s="243"/>
      <c r="L44" s="243"/>
      <c r="M44" s="243"/>
      <c r="N44" s="243"/>
      <c r="O44" s="243"/>
    </row>
    <row r="45" spans="1:15" ht="9.9499999999999993" customHeight="1" x14ac:dyDescent="0.2">
      <c r="A45" s="217"/>
      <c r="B45" s="237"/>
      <c r="C45" s="235"/>
      <c r="D45" s="235"/>
      <c r="E45" s="219"/>
      <c r="F45" s="219"/>
      <c r="G45" s="235"/>
      <c r="H45" s="235"/>
      <c r="I45" s="219"/>
      <c r="K45" s="243"/>
      <c r="L45" s="243"/>
      <c r="M45" s="243"/>
      <c r="N45" s="243"/>
      <c r="O45" s="243"/>
    </row>
    <row r="46" spans="1:15" ht="15" customHeight="1" x14ac:dyDescent="0.2">
      <c r="A46" s="620" t="s">
        <v>134</v>
      </c>
      <c r="B46" s="620"/>
      <c r="C46" s="620"/>
      <c r="D46" s="620"/>
      <c r="E46" s="620"/>
      <c r="F46" s="620"/>
      <c r="G46" s="620"/>
      <c r="H46" s="620"/>
      <c r="I46" s="620"/>
      <c r="K46" s="243"/>
      <c r="L46" s="243"/>
      <c r="M46" s="243"/>
      <c r="N46" s="243"/>
      <c r="O46" s="243"/>
    </row>
    <row r="47" spans="1:15" ht="11.1" customHeight="1" x14ac:dyDescent="0.2">
      <c r="K47" s="236"/>
      <c r="L47" s="236"/>
      <c r="M47" s="236"/>
      <c r="N47" s="236"/>
      <c r="O47" s="243"/>
    </row>
    <row r="48" spans="1:15" ht="11.1" customHeight="1" x14ac:dyDescent="0.2">
      <c r="A48" s="240"/>
      <c r="B48" s="237"/>
      <c r="K48" s="236"/>
      <c r="L48" s="236"/>
      <c r="M48" s="236"/>
      <c r="N48" s="236"/>
      <c r="O48" s="236"/>
    </row>
    <row r="49" spans="1:15" ht="11.1" customHeight="1" x14ac:dyDescent="0.2">
      <c r="A49" s="240"/>
      <c r="B49" s="237"/>
      <c r="K49" s="243"/>
      <c r="L49" s="243"/>
      <c r="M49" s="243"/>
      <c r="N49" s="243"/>
      <c r="O49" s="236"/>
    </row>
    <row r="50" spans="1:15" ht="11.1" customHeight="1" x14ac:dyDescent="0.2">
      <c r="A50" s="240"/>
      <c r="B50" s="237"/>
      <c r="O50" s="243"/>
    </row>
  </sheetData>
  <mergeCells count="10">
    <mergeCell ref="A46:I46"/>
    <mergeCell ref="C34:E34"/>
    <mergeCell ref="G34:I34"/>
    <mergeCell ref="A1:J1"/>
    <mergeCell ref="A2:J2"/>
    <mergeCell ref="C20:E20"/>
    <mergeCell ref="G20:I20"/>
    <mergeCell ref="A4:D4"/>
    <mergeCell ref="A19:E19"/>
    <mergeCell ref="A33:I3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showGridLines="0" topLeftCell="A19" workbookViewId="0">
      <selection activeCell="H33" sqref="H33"/>
    </sheetView>
  </sheetViews>
  <sheetFormatPr baseColWidth="10" defaultColWidth="9.85546875" defaultRowHeight="11.1" customHeight="1" x14ac:dyDescent="0.2"/>
  <cols>
    <col min="1" max="1" width="32.42578125" style="252" customWidth="1"/>
    <col min="2" max="2" width="1.7109375" style="255" customWidth="1"/>
    <col min="3" max="3" width="11.28515625" style="253" customWidth="1"/>
    <col min="4" max="4" width="13.140625" style="253" customWidth="1"/>
    <col min="5" max="6" width="11.85546875" style="253" customWidth="1"/>
    <col min="7" max="7" width="11.28515625" style="253" customWidth="1"/>
    <col min="8" max="8" width="6.140625" style="253" customWidth="1"/>
    <col min="9" max="9" width="11.140625" style="253" customWidth="1"/>
    <col min="10" max="11" width="11.28515625" style="253" customWidth="1"/>
    <col min="12" max="13" width="11.28515625" style="255" customWidth="1"/>
    <col min="14" max="14" width="4.140625" style="255" customWidth="1"/>
    <col min="15" max="15" width="11.28515625" style="255" customWidth="1"/>
    <col min="16" max="16" width="13.5703125" style="245" customWidth="1"/>
    <col min="17" max="17" width="9.85546875" style="245"/>
    <col min="18" max="18" width="11.28515625" style="245" bestFit="1" customWidth="1"/>
    <col min="19" max="16384" width="9.85546875" style="245"/>
  </cols>
  <sheetData>
    <row r="1" spans="1:27" ht="15" customHeight="1" x14ac:dyDescent="0.2">
      <c r="A1" s="602" t="s">
        <v>83</v>
      </c>
      <c r="B1" s="602"/>
      <c r="C1" s="602"/>
      <c r="D1" s="602"/>
      <c r="E1" s="602"/>
      <c r="F1" s="602"/>
      <c r="G1" s="602"/>
      <c r="H1" s="602"/>
      <c r="I1" s="602"/>
      <c r="J1" s="602"/>
      <c r="K1" s="602"/>
      <c r="L1" s="602"/>
      <c r="M1" s="602"/>
      <c r="N1" s="602"/>
      <c r="O1" s="602"/>
      <c r="P1" s="244"/>
      <c r="Q1" s="244"/>
      <c r="R1" s="244"/>
    </row>
    <row r="2" spans="1:27" ht="15" customHeight="1" x14ac:dyDescent="0.2">
      <c r="A2" s="602" t="s">
        <v>181</v>
      </c>
      <c r="B2" s="602"/>
      <c r="C2" s="602"/>
      <c r="D2" s="602"/>
      <c r="E2" s="602"/>
      <c r="F2" s="602"/>
      <c r="G2" s="602"/>
      <c r="H2" s="602"/>
      <c r="I2" s="602"/>
      <c r="J2" s="602"/>
      <c r="K2" s="602"/>
      <c r="L2" s="602"/>
      <c r="M2" s="602"/>
      <c r="N2" s="602"/>
      <c r="O2" s="602"/>
      <c r="P2" s="246"/>
      <c r="Q2" s="246"/>
      <c r="R2" s="246"/>
    </row>
    <row r="3" spans="1:27" ht="10.5" customHeight="1" x14ac:dyDescent="0.2">
      <c r="A3" s="247"/>
      <c r="B3" s="248"/>
      <c r="C3" s="249"/>
      <c r="D3" s="249"/>
      <c r="E3" s="249"/>
      <c r="F3" s="249"/>
      <c r="G3" s="249"/>
      <c r="H3" s="249"/>
      <c r="I3" s="249"/>
      <c r="J3" s="249"/>
      <c r="K3" s="249"/>
      <c r="L3" s="250"/>
      <c r="M3" s="250"/>
      <c r="N3" s="250"/>
      <c r="O3" s="250"/>
    </row>
    <row r="4" spans="1:27" ht="23.25" customHeight="1" thickBot="1" x14ac:dyDescent="0.25">
      <c r="A4" s="632" t="s">
        <v>136</v>
      </c>
      <c r="B4" s="632"/>
      <c r="C4" s="632"/>
      <c r="D4" s="632"/>
      <c r="E4" s="632"/>
      <c r="F4" s="632"/>
      <c r="G4" s="632"/>
      <c r="H4" s="632"/>
      <c r="I4" s="632"/>
      <c r="J4" s="632"/>
      <c r="K4" s="632"/>
      <c r="L4" s="632"/>
      <c r="M4" s="632"/>
      <c r="N4" s="632"/>
      <c r="O4" s="632"/>
    </row>
    <row r="5" spans="1:27" ht="18" customHeight="1" x14ac:dyDescent="0.2">
      <c r="A5" s="422"/>
      <c r="B5" s="423"/>
      <c r="C5" s="627" t="s">
        <v>102</v>
      </c>
      <c r="D5" s="627"/>
      <c r="E5" s="627"/>
      <c r="F5" s="627"/>
      <c r="G5" s="627"/>
      <c r="H5" s="423"/>
      <c r="I5" s="627" t="s">
        <v>170</v>
      </c>
      <c r="J5" s="627"/>
      <c r="K5" s="627"/>
      <c r="L5" s="627"/>
      <c r="M5" s="627"/>
      <c r="N5" s="424"/>
      <c r="O5" s="425" t="s">
        <v>67</v>
      </c>
    </row>
    <row r="6" spans="1:27" ht="18" customHeight="1" x14ac:dyDescent="0.2">
      <c r="A6" s="426"/>
      <c r="B6" s="390"/>
      <c r="C6" s="427" t="s">
        <v>55</v>
      </c>
      <c r="D6" s="427" t="s">
        <v>171</v>
      </c>
      <c r="E6" s="427" t="s">
        <v>172</v>
      </c>
      <c r="F6" s="427" t="s">
        <v>56</v>
      </c>
      <c r="G6" s="427" t="s">
        <v>57</v>
      </c>
      <c r="H6" s="423"/>
      <c r="I6" s="427" t="s">
        <v>55</v>
      </c>
      <c r="J6" s="427" t="s">
        <v>171</v>
      </c>
      <c r="K6" s="427" t="s">
        <v>172</v>
      </c>
      <c r="L6" s="427" t="s">
        <v>56</v>
      </c>
      <c r="M6" s="427" t="s">
        <v>57</v>
      </c>
      <c r="N6" s="428"/>
      <c r="O6" s="429" t="s">
        <v>75</v>
      </c>
      <c r="P6" s="261"/>
      <c r="Q6" s="261" t="str">
        <f>+A7</f>
        <v>Mexico</v>
      </c>
      <c r="R6" s="331">
        <f>+G7</f>
        <v>421.62026767494314</v>
      </c>
      <c r="Z6" s="261" t="s">
        <v>186</v>
      </c>
      <c r="AA6" s="331">
        <v>421.62026767494314</v>
      </c>
    </row>
    <row r="7" spans="1:27" ht="18" customHeight="1" x14ac:dyDescent="0.2">
      <c r="A7" s="430" t="s">
        <v>224</v>
      </c>
      <c r="B7" s="390"/>
      <c r="C7" s="431">
        <v>304.47800140805413</v>
      </c>
      <c r="D7" s="431">
        <v>21.896103061398996</v>
      </c>
      <c r="E7" s="431">
        <v>66.032448375659996</v>
      </c>
      <c r="F7" s="431">
        <v>29.213714829830007</v>
      </c>
      <c r="G7" s="432">
        <f t="shared" ref="G7:G15" si="0">+SUM(C7:F7)</f>
        <v>421.62026767494314</v>
      </c>
      <c r="H7" s="423"/>
      <c r="I7" s="431">
        <v>310.11773987605312</v>
      </c>
      <c r="J7" s="431">
        <v>25.179663154001979</v>
      </c>
      <c r="K7" s="431">
        <v>66.525013717891042</v>
      </c>
      <c r="L7" s="431">
        <v>28.157591785650986</v>
      </c>
      <c r="M7" s="432">
        <f t="shared" ref="M7:M12" si="1">+SUM(I7:L7)</f>
        <v>429.98000853359713</v>
      </c>
      <c r="N7" s="428"/>
      <c r="O7" s="433">
        <f t="shared" ref="O7:O12" si="2">+G7/M7-1</f>
        <v>-1.9442161711573647E-2</v>
      </c>
      <c r="P7" s="261"/>
      <c r="Q7" s="261" t="str">
        <f>+A8</f>
        <v>Central America</v>
      </c>
      <c r="R7" s="331">
        <f>+G8</f>
        <v>56.354738397873959</v>
      </c>
      <c r="Z7" s="261" t="s">
        <v>187</v>
      </c>
      <c r="AA7" s="331">
        <v>56.354738397873959</v>
      </c>
    </row>
    <row r="8" spans="1:27" ht="18" customHeight="1" x14ac:dyDescent="0.2">
      <c r="A8" s="430" t="s">
        <v>232</v>
      </c>
      <c r="B8" s="390"/>
      <c r="C8" s="431">
        <v>48.002707924897962</v>
      </c>
      <c r="D8" s="431">
        <v>3.0273750432520017</v>
      </c>
      <c r="E8" s="431">
        <v>0.18876043440000004</v>
      </c>
      <c r="F8" s="431">
        <v>5.1358949953239961</v>
      </c>
      <c r="G8" s="432">
        <f t="shared" si="0"/>
        <v>56.354738397873959</v>
      </c>
      <c r="H8" s="423"/>
      <c r="I8" s="431">
        <v>36.843193719437025</v>
      </c>
      <c r="J8" s="431">
        <v>2.8905816345119995</v>
      </c>
      <c r="K8" s="431">
        <v>0.19973673860000002</v>
      </c>
      <c r="L8" s="431">
        <v>4.9586097173029975</v>
      </c>
      <c r="M8" s="432">
        <f t="shared" si="1"/>
        <v>44.892121809852028</v>
      </c>
      <c r="N8" s="428"/>
      <c r="O8" s="433">
        <f t="shared" si="2"/>
        <v>0.25533693053257167</v>
      </c>
      <c r="P8" s="261"/>
      <c r="Q8" s="280" t="str">
        <f>+A10</f>
        <v>Colombia</v>
      </c>
      <c r="R8" s="281">
        <f>+G10</f>
        <v>60.386502522772929</v>
      </c>
      <c r="Z8" s="280" t="s">
        <v>188</v>
      </c>
      <c r="AA8" s="281">
        <v>60.386502522772929</v>
      </c>
    </row>
    <row r="9" spans="1:27" ht="18" customHeight="1" x14ac:dyDescent="0.2">
      <c r="A9" s="558" t="s">
        <v>233</v>
      </c>
      <c r="B9" s="390"/>
      <c r="C9" s="559">
        <v>352.48070933295207</v>
      </c>
      <c r="D9" s="559">
        <v>24.923478104650997</v>
      </c>
      <c r="E9" s="559">
        <v>66.221208810059991</v>
      </c>
      <c r="F9" s="559">
        <v>34.349609825154005</v>
      </c>
      <c r="G9" s="560">
        <f t="shared" si="0"/>
        <v>477.97500607281705</v>
      </c>
      <c r="H9" s="423"/>
      <c r="I9" s="559">
        <v>346.96093359549013</v>
      </c>
      <c r="J9" s="559">
        <v>28.070244788513978</v>
      </c>
      <c r="K9" s="559">
        <v>66.724750456491037</v>
      </c>
      <c r="L9" s="559">
        <v>33.116201502953984</v>
      </c>
      <c r="M9" s="560">
        <f t="shared" si="1"/>
        <v>474.87213034344916</v>
      </c>
      <c r="N9" s="428"/>
      <c r="O9" s="561">
        <f t="shared" si="2"/>
        <v>6.5341289393499036E-3</v>
      </c>
      <c r="P9" s="261"/>
      <c r="Q9" s="280" t="str">
        <f>+A11</f>
        <v>Brazil</v>
      </c>
      <c r="R9" s="281">
        <f>+G11</f>
        <v>212.42395912885635</v>
      </c>
      <c r="Z9" s="280" t="s">
        <v>189</v>
      </c>
      <c r="AA9" s="281">
        <v>212.42395912885635</v>
      </c>
    </row>
    <row r="10" spans="1:27" ht="18" customHeight="1" x14ac:dyDescent="0.2">
      <c r="A10" s="430" t="s">
        <v>188</v>
      </c>
      <c r="B10" s="434"/>
      <c r="C10" s="431">
        <v>45.721114980805922</v>
      </c>
      <c r="D10" s="431">
        <v>6.2957855082160012</v>
      </c>
      <c r="E10" s="431">
        <v>4.7376625427379979</v>
      </c>
      <c r="F10" s="431">
        <v>3.6319394910130076</v>
      </c>
      <c r="G10" s="432">
        <f t="shared" si="0"/>
        <v>60.386502522772929</v>
      </c>
      <c r="H10" s="423"/>
      <c r="I10" s="431">
        <v>50.38596776421997</v>
      </c>
      <c r="J10" s="431">
        <v>6.846115305900037</v>
      </c>
      <c r="K10" s="431">
        <v>5.0804013949800337</v>
      </c>
      <c r="L10" s="431">
        <v>4.3698839219099339</v>
      </c>
      <c r="M10" s="432">
        <f t="shared" si="1"/>
        <v>66.682368387009973</v>
      </c>
      <c r="N10" s="428"/>
      <c r="O10" s="433">
        <f t="shared" si="2"/>
        <v>-9.4415750617872551E-2</v>
      </c>
      <c r="P10" s="261"/>
      <c r="Q10" s="280" t="str">
        <f>+A12</f>
        <v>Argentina</v>
      </c>
      <c r="R10" s="281">
        <f>+G12</f>
        <v>34.7119140759213</v>
      </c>
      <c r="Z10" s="280" t="s">
        <v>190</v>
      </c>
      <c r="AA10" s="281">
        <v>34.7119140759213</v>
      </c>
    </row>
    <row r="11" spans="1:27" ht="18" customHeight="1" x14ac:dyDescent="0.2">
      <c r="A11" s="430" t="s">
        <v>225</v>
      </c>
      <c r="B11" s="434"/>
      <c r="C11" s="431">
        <v>182.26725324479247</v>
      </c>
      <c r="D11" s="431">
        <v>14.639720001016988</v>
      </c>
      <c r="E11" s="431">
        <v>2.373447824999996</v>
      </c>
      <c r="F11" s="431">
        <v>13.143538058046898</v>
      </c>
      <c r="G11" s="432">
        <f t="shared" si="0"/>
        <v>212.42395912885635</v>
      </c>
      <c r="H11" s="423"/>
      <c r="I11" s="431">
        <v>169.33724737300005</v>
      </c>
      <c r="J11" s="431">
        <v>12.43080665699998</v>
      </c>
      <c r="K11" s="431">
        <v>2.0891151819999969</v>
      </c>
      <c r="L11" s="431">
        <v>10.90718771599999</v>
      </c>
      <c r="M11" s="432">
        <f t="shared" si="1"/>
        <v>194.76435692800001</v>
      </c>
      <c r="N11" s="428"/>
      <c r="O11" s="433">
        <f t="shared" si="2"/>
        <v>9.0671632527632884E-2</v>
      </c>
      <c r="P11" s="261"/>
      <c r="Q11" s="280" t="str">
        <f>+A13</f>
        <v>Uruguay</v>
      </c>
      <c r="R11" s="281">
        <f>+G13</f>
        <v>10.583861874763684</v>
      </c>
      <c r="Z11" s="280" t="s">
        <v>191</v>
      </c>
      <c r="AA11" s="281">
        <v>10.583861874763684</v>
      </c>
    </row>
    <row r="12" spans="1:27" ht="18" customHeight="1" x14ac:dyDescent="0.2">
      <c r="A12" s="430" t="s">
        <v>226</v>
      </c>
      <c r="B12" s="434"/>
      <c r="C12" s="431">
        <v>27.35534847535779</v>
      </c>
      <c r="D12" s="431">
        <v>3.8068704968179734</v>
      </c>
      <c r="E12" s="431">
        <v>1.0068554789100019</v>
      </c>
      <c r="F12" s="431">
        <v>2.5428396248355272</v>
      </c>
      <c r="G12" s="432">
        <f t="shared" si="0"/>
        <v>34.7119140759213</v>
      </c>
      <c r="H12" s="423"/>
      <c r="I12" s="431">
        <v>40.826691435340059</v>
      </c>
      <c r="J12" s="431">
        <v>5.2875322639591182</v>
      </c>
      <c r="K12" s="431">
        <v>1.450365119590002</v>
      </c>
      <c r="L12" s="431">
        <v>4.0141528189864903</v>
      </c>
      <c r="M12" s="432">
        <f t="shared" si="1"/>
        <v>51.578741637875666</v>
      </c>
      <c r="N12" s="428"/>
      <c r="O12" s="433">
        <f t="shared" si="2"/>
        <v>-0.32701122645397374</v>
      </c>
      <c r="P12" s="261"/>
      <c r="Q12" s="261"/>
      <c r="R12" s="269"/>
    </row>
    <row r="13" spans="1:27" ht="18" customHeight="1" x14ac:dyDescent="0.2">
      <c r="A13" s="430" t="s">
        <v>230</v>
      </c>
      <c r="B13" s="434"/>
      <c r="C13" s="431">
        <v>9.5457561606720454</v>
      </c>
      <c r="D13" s="431">
        <v>0.98089949722611969</v>
      </c>
      <c r="E13" s="431" t="s">
        <v>133</v>
      </c>
      <c r="F13" s="431">
        <v>5.7206216865519369E-2</v>
      </c>
      <c r="G13" s="432">
        <f t="shared" si="0"/>
        <v>10.583861874763684</v>
      </c>
      <c r="H13" s="423"/>
      <c r="I13" s="431" t="s">
        <v>133</v>
      </c>
      <c r="J13" s="431" t="s">
        <v>133</v>
      </c>
      <c r="K13" s="431" t="s">
        <v>133</v>
      </c>
      <c r="L13" s="431" t="s">
        <v>133</v>
      </c>
      <c r="M13" s="432" t="s">
        <v>133</v>
      </c>
      <c r="N13" s="428"/>
      <c r="O13" s="433" t="s">
        <v>69</v>
      </c>
      <c r="P13" s="261"/>
      <c r="Q13" s="261"/>
      <c r="R13" s="269"/>
    </row>
    <row r="14" spans="1:27" ht="18" customHeight="1" x14ac:dyDescent="0.2">
      <c r="A14" s="558" t="s">
        <v>11</v>
      </c>
      <c r="B14" s="390"/>
      <c r="C14" s="559">
        <v>264.88947286162824</v>
      </c>
      <c r="D14" s="559">
        <v>25.72327550327708</v>
      </c>
      <c r="E14" s="559">
        <v>8.117965846647996</v>
      </c>
      <c r="F14" s="559">
        <v>19.375523390760954</v>
      </c>
      <c r="G14" s="560">
        <f t="shared" si="0"/>
        <v>318.10623760231431</v>
      </c>
      <c r="H14" s="423"/>
      <c r="I14" s="559">
        <v>260.54990657256008</v>
      </c>
      <c r="J14" s="559">
        <v>24.564454226859137</v>
      </c>
      <c r="K14" s="559">
        <v>8.6198816965700331</v>
      </c>
      <c r="L14" s="559">
        <v>19.291224456896416</v>
      </c>
      <c r="M14" s="560">
        <f>+SUM(I14:L14)</f>
        <v>313.02546695288567</v>
      </c>
      <c r="N14" s="428"/>
      <c r="O14" s="561">
        <f>+G14/M14-1</f>
        <v>1.6231173453351566E-2</v>
      </c>
      <c r="P14" s="261"/>
      <c r="Q14" s="261"/>
      <c r="R14" s="269"/>
    </row>
    <row r="15" spans="1:27" ht="18" customHeight="1" thickBot="1" x14ac:dyDescent="0.25">
      <c r="A15" s="435" t="s">
        <v>59</v>
      </c>
      <c r="B15" s="435"/>
      <c r="C15" s="436">
        <f>+C9+C14</f>
        <v>617.37018219458037</v>
      </c>
      <c r="D15" s="436">
        <f>+D9+D14</f>
        <v>50.646753607928076</v>
      </c>
      <c r="E15" s="436">
        <f>+E9+E14</f>
        <v>74.339174656707982</v>
      </c>
      <c r="F15" s="436">
        <f>+F9+F14</f>
        <v>53.725133215914958</v>
      </c>
      <c r="G15" s="436">
        <f t="shared" si="0"/>
        <v>796.08124367513142</v>
      </c>
      <c r="H15" s="423"/>
      <c r="I15" s="436">
        <f>+I9+I14</f>
        <v>607.51084016805021</v>
      </c>
      <c r="J15" s="436">
        <f>+J9+J14</f>
        <v>52.634699015373116</v>
      </c>
      <c r="K15" s="436">
        <f>+K9+K14</f>
        <v>75.34463215306107</v>
      </c>
      <c r="L15" s="436">
        <f>+L9+L14</f>
        <v>52.4074259598504</v>
      </c>
      <c r="M15" s="436">
        <f>+SUM(I15:L15)</f>
        <v>787.89759729633488</v>
      </c>
      <c r="N15" s="428"/>
      <c r="O15" s="437">
        <f>+G15/M15-1</f>
        <v>1.0386687821969165E-2</v>
      </c>
      <c r="P15" s="261"/>
      <c r="Q15" s="261"/>
      <c r="R15" s="269"/>
    </row>
    <row r="16" spans="1:27" ht="9.9499999999999993" customHeight="1" x14ac:dyDescent="0.2">
      <c r="A16" s="277"/>
      <c r="B16" s="277"/>
      <c r="C16" s="278"/>
      <c r="D16" s="278"/>
      <c r="E16" s="278"/>
      <c r="F16" s="278"/>
      <c r="G16" s="278"/>
      <c r="H16" s="278"/>
      <c r="I16" s="278"/>
      <c r="J16" s="278"/>
      <c r="K16" s="278"/>
      <c r="L16" s="278"/>
      <c r="M16" s="278"/>
      <c r="N16" s="278"/>
      <c r="O16" s="278"/>
      <c r="P16" s="261"/>
      <c r="Q16" s="261"/>
      <c r="R16" s="269"/>
    </row>
    <row r="17" spans="1:27" ht="15" customHeight="1" x14ac:dyDescent="0.2">
      <c r="A17" s="445" t="s">
        <v>174</v>
      </c>
      <c r="B17" s="277"/>
      <c r="C17" s="278"/>
      <c r="D17" s="278"/>
      <c r="E17" s="278"/>
      <c r="F17" s="278"/>
      <c r="G17" s="278"/>
      <c r="H17" s="278"/>
      <c r="I17" s="278"/>
      <c r="J17" s="278"/>
      <c r="K17" s="278"/>
      <c r="L17" s="278"/>
      <c r="M17" s="278"/>
      <c r="N17" s="278"/>
      <c r="O17" s="278"/>
      <c r="P17" s="261"/>
      <c r="Q17" s="261"/>
      <c r="R17" s="269"/>
    </row>
    <row r="18" spans="1:27" ht="15" customHeight="1" x14ac:dyDescent="0.2">
      <c r="A18" s="445" t="s">
        <v>175</v>
      </c>
      <c r="B18" s="277"/>
      <c r="C18" s="278"/>
      <c r="D18" s="278"/>
      <c r="E18" s="278"/>
      <c r="F18" s="278"/>
      <c r="G18" s="278"/>
      <c r="H18" s="278"/>
      <c r="I18" s="278"/>
      <c r="J18" s="278"/>
      <c r="K18" s="278"/>
      <c r="L18" s="278"/>
      <c r="M18" s="278"/>
      <c r="N18" s="278"/>
      <c r="O18" s="278"/>
      <c r="P18" s="261"/>
      <c r="Q18" s="261"/>
      <c r="R18" s="269"/>
    </row>
    <row r="19" spans="1:27" ht="17.25" customHeight="1" x14ac:dyDescent="0.2"/>
    <row r="20" spans="1:27" ht="23.25" customHeight="1" thickBot="1" x14ac:dyDescent="0.25">
      <c r="A20" s="421" t="s">
        <v>137</v>
      </c>
      <c r="B20" s="283"/>
      <c r="C20" s="283"/>
      <c r="D20" s="283"/>
      <c r="E20" s="283"/>
      <c r="F20" s="283"/>
      <c r="G20" s="283"/>
      <c r="H20" s="283"/>
      <c r="I20" s="283"/>
      <c r="J20" s="283"/>
      <c r="K20" s="283"/>
      <c r="L20" s="283"/>
      <c r="M20" s="283"/>
      <c r="N20" s="283"/>
      <c r="O20" s="283"/>
    </row>
    <row r="21" spans="1:27" ht="18" customHeight="1" x14ac:dyDescent="0.2">
      <c r="A21" s="422"/>
      <c r="B21" s="423"/>
      <c r="C21" s="627" t="s">
        <v>102</v>
      </c>
      <c r="D21" s="627"/>
      <c r="E21" s="627"/>
      <c r="F21" s="627"/>
      <c r="G21" s="627"/>
      <c r="H21" s="438"/>
      <c r="I21" s="627" t="s">
        <v>170</v>
      </c>
      <c r="J21" s="627"/>
      <c r="K21" s="627"/>
      <c r="L21" s="627"/>
      <c r="M21" s="627"/>
      <c r="N21" s="439"/>
      <c r="O21" s="425" t="str">
        <f>+O5</f>
        <v>YoY</v>
      </c>
    </row>
    <row r="22" spans="1:27" ht="18" customHeight="1" x14ac:dyDescent="0.2">
      <c r="A22" s="426"/>
      <c r="B22" s="390"/>
      <c r="C22" s="427" t="s">
        <v>55</v>
      </c>
      <c r="D22" s="630" t="s">
        <v>138</v>
      </c>
      <c r="E22" s="630"/>
      <c r="F22" s="427" t="s">
        <v>56</v>
      </c>
      <c r="G22" s="427" t="s">
        <v>57</v>
      </c>
      <c r="H22" s="196"/>
      <c r="I22" s="427" t="s">
        <v>55</v>
      </c>
      <c r="J22" s="630" t="s">
        <v>139</v>
      </c>
      <c r="K22" s="630"/>
      <c r="L22" s="427" t="s">
        <v>56</v>
      </c>
      <c r="M22" s="427" t="s">
        <v>57</v>
      </c>
      <c r="N22" s="440"/>
      <c r="O22" s="429" t="s">
        <v>75</v>
      </c>
      <c r="P22" s="261"/>
      <c r="Q22" s="261" t="str">
        <f>+A23</f>
        <v>Mexico</v>
      </c>
      <c r="R22" s="331">
        <f>+G23</f>
        <v>2223.1484408595752</v>
      </c>
      <c r="S22" s="332">
        <f>+R22/$R$28</f>
        <v>0.45953931679858462</v>
      </c>
      <c r="Z22" s="261" t="str">
        <f>+Z6</f>
        <v>México</v>
      </c>
      <c r="AA22" s="331">
        <v>2223.1484408595752</v>
      </c>
    </row>
    <row r="23" spans="1:27" ht="18" customHeight="1" x14ac:dyDescent="0.2">
      <c r="A23" s="430" t="str">
        <f t="shared" ref="A23:A31" si="3">+A7</f>
        <v>Mexico</v>
      </c>
      <c r="B23" s="390"/>
      <c r="C23" s="431">
        <v>1827.4456661895272</v>
      </c>
      <c r="D23" s="629">
        <v>144.33198269486198</v>
      </c>
      <c r="E23" s="629"/>
      <c r="F23" s="431">
        <v>251.37079197518599</v>
      </c>
      <c r="G23" s="432">
        <f t="shared" ref="G23:G30" si="4">+SUM(C23:F23)</f>
        <v>2223.1484408595752</v>
      </c>
      <c r="H23" s="196"/>
      <c r="I23" s="431">
        <v>1886.4204648251475</v>
      </c>
      <c r="J23" s="629">
        <v>182.67348632048396</v>
      </c>
      <c r="K23" s="629"/>
      <c r="L23" s="431">
        <v>230.331798964369</v>
      </c>
      <c r="M23" s="432">
        <f t="shared" ref="M23:M30" si="5">+SUM(I23:L23)</f>
        <v>2299.4257501100001</v>
      </c>
      <c r="N23" s="431"/>
      <c r="O23" s="433">
        <f t="shared" ref="O23:O28" si="6">+G23/M23-1</f>
        <v>-3.3172329763975217E-2</v>
      </c>
      <c r="P23" s="261"/>
      <c r="Q23" s="261" t="str">
        <f>+A24</f>
        <v>Central America</v>
      </c>
      <c r="R23" s="331">
        <f>+G24</f>
        <v>465.26012466113332</v>
      </c>
      <c r="Z23" s="261" t="str">
        <f t="shared" ref="Z23:Z27" si="7">+Z7</f>
        <v xml:space="preserve">Centroamérica </v>
      </c>
      <c r="AA23" s="331">
        <v>465.26012466113332</v>
      </c>
    </row>
    <row r="24" spans="1:27" s="282" customFormat="1" ht="18" customHeight="1" x14ac:dyDescent="0.2">
      <c r="A24" s="430" t="str">
        <f t="shared" si="3"/>
        <v>Central America</v>
      </c>
      <c r="B24" s="390"/>
      <c r="C24" s="431">
        <v>388.4411598443906</v>
      </c>
      <c r="D24" s="629">
        <v>17.929398990874635</v>
      </c>
      <c r="E24" s="629"/>
      <c r="F24" s="431">
        <v>58.889565825868097</v>
      </c>
      <c r="G24" s="432">
        <f t="shared" si="4"/>
        <v>465.26012466113332</v>
      </c>
      <c r="H24" s="441"/>
      <c r="I24" s="431">
        <v>295.17760190980317</v>
      </c>
      <c r="J24" s="629">
        <v>16.333032755855132</v>
      </c>
      <c r="K24" s="629"/>
      <c r="L24" s="431">
        <v>63.084844563611675</v>
      </c>
      <c r="M24" s="432">
        <f t="shared" si="5"/>
        <v>374.59547922926998</v>
      </c>
      <c r="N24" s="431"/>
      <c r="O24" s="433">
        <f t="shared" si="6"/>
        <v>0.24203347466553993</v>
      </c>
      <c r="P24" s="280"/>
      <c r="Q24" s="280" t="str">
        <f>+A26</f>
        <v>Colombia</v>
      </c>
      <c r="R24" s="281">
        <f>+G26</f>
        <v>457.78916325243694</v>
      </c>
      <c r="Z24" s="261" t="str">
        <f t="shared" si="7"/>
        <v>Colombia</v>
      </c>
      <c r="AA24" s="281">
        <v>457.78916325243694</v>
      </c>
    </row>
    <row r="25" spans="1:27" ht="18" customHeight="1" x14ac:dyDescent="0.2">
      <c r="A25" s="558" t="str">
        <f t="shared" si="3"/>
        <v>Mexico and Central America</v>
      </c>
      <c r="B25" s="390"/>
      <c r="C25" s="559">
        <v>2215.8868260339177</v>
      </c>
      <c r="D25" s="628">
        <v>162.26138168573661</v>
      </c>
      <c r="E25" s="628"/>
      <c r="F25" s="559">
        <v>310.26035780105411</v>
      </c>
      <c r="G25" s="560">
        <f t="shared" si="4"/>
        <v>2688.4085655207082</v>
      </c>
      <c r="H25" s="196"/>
      <c r="I25" s="559">
        <v>2181.5980667349504</v>
      </c>
      <c r="J25" s="628">
        <v>199.00651907633909</v>
      </c>
      <c r="K25" s="628"/>
      <c r="L25" s="559">
        <v>293.41664352798068</v>
      </c>
      <c r="M25" s="560">
        <f t="shared" si="5"/>
        <v>2674.0212293392701</v>
      </c>
      <c r="N25" s="431"/>
      <c r="O25" s="561">
        <f t="shared" si="6"/>
        <v>5.3804121012879236E-3</v>
      </c>
      <c r="P25" s="261"/>
      <c r="Q25" s="280" t="str">
        <f>+A27</f>
        <v>Brazil</v>
      </c>
      <c r="R25" s="281">
        <f>+G27</f>
        <v>1435.6856428589988</v>
      </c>
      <c r="Z25" s="261" t="str">
        <f t="shared" si="7"/>
        <v>Brasil</v>
      </c>
      <c r="AA25" s="281">
        <v>1435.6856428589988</v>
      </c>
    </row>
    <row r="26" spans="1:27" ht="18" customHeight="1" x14ac:dyDescent="0.2">
      <c r="A26" s="430" t="str">
        <f t="shared" si="3"/>
        <v>Colombia</v>
      </c>
      <c r="B26" s="434"/>
      <c r="C26" s="431">
        <v>333.45509874680596</v>
      </c>
      <c r="D26" s="629">
        <v>84.790499136880001</v>
      </c>
      <c r="E26" s="629"/>
      <c r="F26" s="431">
        <v>39.543565368750997</v>
      </c>
      <c r="G26" s="432">
        <f t="shared" si="4"/>
        <v>457.78916325243694</v>
      </c>
      <c r="H26" s="196"/>
      <c r="I26" s="431">
        <v>373.48984953390129</v>
      </c>
      <c r="J26" s="629">
        <v>83.637677998611977</v>
      </c>
      <c r="K26" s="629"/>
      <c r="L26" s="431">
        <v>48.675662467486703</v>
      </c>
      <c r="M26" s="432">
        <f t="shared" si="5"/>
        <v>505.80318999999997</v>
      </c>
      <c r="N26" s="431"/>
      <c r="O26" s="433">
        <f t="shared" si="6"/>
        <v>-9.4926302753375325E-2</v>
      </c>
      <c r="P26" s="261"/>
      <c r="Q26" s="280" t="str">
        <f>+A28</f>
        <v>Argentina</v>
      </c>
      <c r="R26" s="281">
        <f>+G28</f>
        <v>200.89863706</v>
      </c>
      <c r="Z26" s="261" t="str">
        <f t="shared" si="7"/>
        <v xml:space="preserve">Argentina </v>
      </c>
      <c r="AA26" s="281">
        <v>203.98149106</v>
      </c>
    </row>
    <row r="27" spans="1:27" ht="18" customHeight="1" x14ac:dyDescent="0.2">
      <c r="A27" s="430" t="str">
        <f t="shared" si="3"/>
        <v>Brazil</v>
      </c>
      <c r="B27" s="434"/>
      <c r="C27" s="431">
        <v>1180.8627264359989</v>
      </c>
      <c r="D27" s="629">
        <v>124.80524495799997</v>
      </c>
      <c r="E27" s="629"/>
      <c r="F27" s="431">
        <v>130.01767146500001</v>
      </c>
      <c r="G27" s="432">
        <f t="shared" si="4"/>
        <v>1435.6856428589988</v>
      </c>
      <c r="H27" s="196"/>
      <c r="I27" s="431">
        <v>1024.3084101779987</v>
      </c>
      <c r="J27" s="629">
        <v>108.334507962</v>
      </c>
      <c r="K27" s="629"/>
      <c r="L27" s="431">
        <v>116.04835117700003</v>
      </c>
      <c r="M27" s="432">
        <f t="shared" si="5"/>
        <v>1248.6912693169988</v>
      </c>
      <c r="N27" s="431"/>
      <c r="O27" s="433">
        <f t="shared" si="6"/>
        <v>0.14975228716404887</v>
      </c>
      <c r="P27" s="261"/>
      <c r="Q27" s="280" t="str">
        <f>+A29</f>
        <v>Uruguay</v>
      </c>
      <c r="R27" s="281">
        <f>+G29</f>
        <v>54.994346000000007</v>
      </c>
      <c r="Z27" s="261" t="str">
        <f t="shared" si="7"/>
        <v xml:space="preserve">Uruguay </v>
      </c>
      <c r="AA27" s="281">
        <v>54.994346000000007</v>
      </c>
    </row>
    <row r="28" spans="1:27" ht="18" customHeight="1" x14ac:dyDescent="0.2">
      <c r="A28" s="430" t="str">
        <f t="shared" si="3"/>
        <v>Argentina</v>
      </c>
      <c r="B28" s="434"/>
      <c r="C28" s="431">
        <v>159.96565506000002</v>
      </c>
      <c r="D28" s="629">
        <v>22.633358000000001</v>
      </c>
      <c r="E28" s="629"/>
      <c r="F28" s="431">
        <v>18.299623999999998</v>
      </c>
      <c r="G28" s="432">
        <f t="shared" si="4"/>
        <v>200.89863706</v>
      </c>
      <c r="H28" s="196"/>
      <c r="I28" s="431">
        <v>204.36158999999998</v>
      </c>
      <c r="J28" s="629">
        <v>27.457849000000003</v>
      </c>
      <c r="K28" s="629"/>
      <c r="L28" s="431">
        <v>25.142526</v>
      </c>
      <c r="M28" s="432">
        <f t="shared" si="5"/>
        <v>256.96196499999996</v>
      </c>
      <c r="N28" s="431"/>
      <c r="O28" s="433">
        <f t="shared" si="6"/>
        <v>-0.21817753432886444</v>
      </c>
      <c r="P28" s="261"/>
      <c r="Q28" s="261"/>
      <c r="R28" s="269">
        <f>+SUM(R22:R27)</f>
        <v>4837.7763546921442</v>
      </c>
      <c r="Z28" s="261"/>
      <c r="AA28" s="269">
        <v>4840.8592086921444</v>
      </c>
    </row>
    <row r="29" spans="1:27" ht="18" customHeight="1" x14ac:dyDescent="0.2">
      <c r="A29" s="430" t="str">
        <f t="shared" si="3"/>
        <v>Uruguay</v>
      </c>
      <c r="B29" s="434"/>
      <c r="C29" s="431">
        <v>50.109127681635947</v>
      </c>
      <c r="D29" s="629">
        <v>4.1950137198798165</v>
      </c>
      <c r="E29" s="629"/>
      <c r="F29" s="431">
        <v>0.69020459848424154</v>
      </c>
      <c r="G29" s="432">
        <f t="shared" si="4"/>
        <v>54.994346000000007</v>
      </c>
      <c r="H29" s="196"/>
      <c r="I29" s="431" t="s">
        <v>133</v>
      </c>
      <c r="J29" s="629" t="s">
        <v>133</v>
      </c>
      <c r="K29" s="629"/>
      <c r="L29" s="431" t="s">
        <v>133</v>
      </c>
      <c r="M29" s="432">
        <f t="shared" si="5"/>
        <v>0</v>
      </c>
      <c r="N29" s="431"/>
      <c r="O29" s="433" t="s">
        <v>182</v>
      </c>
      <c r="P29" s="261"/>
      <c r="Q29" s="261"/>
      <c r="R29" s="269"/>
    </row>
    <row r="30" spans="1:27" ht="18" customHeight="1" x14ac:dyDescent="0.2">
      <c r="A30" s="558" t="str">
        <f t="shared" si="3"/>
        <v>South America</v>
      </c>
      <c r="B30" s="390"/>
      <c r="C30" s="559">
        <v>1724.3926079244409</v>
      </c>
      <c r="D30" s="628">
        <v>236.4241158147598</v>
      </c>
      <c r="E30" s="628"/>
      <c r="F30" s="559">
        <v>188.55106543223522</v>
      </c>
      <c r="G30" s="560">
        <f t="shared" si="4"/>
        <v>2149.367789171436</v>
      </c>
      <c r="H30" s="195"/>
      <c r="I30" s="559">
        <v>1602.1598497118998</v>
      </c>
      <c r="J30" s="628">
        <v>219.43003496061198</v>
      </c>
      <c r="K30" s="628"/>
      <c r="L30" s="559">
        <v>189.86653964448672</v>
      </c>
      <c r="M30" s="560">
        <f t="shared" si="5"/>
        <v>2011.4564243169984</v>
      </c>
      <c r="N30" s="431"/>
      <c r="O30" s="561">
        <f>+G30/M30-1</f>
        <v>6.8562939364329667E-2</v>
      </c>
      <c r="P30" s="261"/>
      <c r="Q30" s="261"/>
      <c r="R30" s="269"/>
    </row>
    <row r="31" spans="1:27" ht="18" customHeight="1" thickBot="1" x14ac:dyDescent="0.25">
      <c r="A31" s="435" t="str">
        <f t="shared" si="3"/>
        <v>TOTAL</v>
      </c>
      <c r="B31" s="435"/>
      <c r="C31" s="436">
        <f>+C30+C25</f>
        <v>3940.2794339583588</v>
      </c>
      <c r="D31" s="626">
        <f>+D25+D30</f>
        <v>398.68549750049641</v>
      </c>
      <c r="E31" s="626"/>
      <c r="F31" s="436">
        <f>+F30+F25</f>
        <v>498.81142323328936</v>
      </c>
      <c r="G31" s="436">
        <f>+G30+G25</f>
        <v>4837.7763546921442</v>
      </c>
      <c r="H31" s="195"/>
      <c r="I31" s="436">
        <f>+I30+I25</f>
        <v>3783.7579164468502</v>
      </c>
      <c r="J31" s="626">
        <f>+J25+J30</f>
        <v>418.43655403695107</v>
      </c>
      <c r="K31" s="626"/>
      <c r="L31" s="436">
        <f>+L30+L25</f>
        <v>483.28318317246737</v>
      </c>
      <c r="M31" s="436">
        <f>+M30+M25</f>
        <v>4685.4776536562686</v>
      </c>
      <c r="N31" s="436"/>
      <c r="O31" s="437">
        <f>+G31/M31-1</f>
        <v>3.2504413059580184E-2</v>
      </c>
      <c r="P31" s="261"/>
      <c r="Q31" s="261"/>
      <c r="R31" s="269"/>
    </row>
    <row r="32" spans="1:27" ht="11.1" customHeight="1" x14ac:dyDescent="0.2">
      <c r="K32" s="631"/>
      <c r="L32" s="631"/>
    </row>
    <row r="33" spans="1:15" ht="24.95" customHeight="1" thickBot="1" x14ac:dyDescent="0.25">
      <c r="A33" s="283" t="s">
        <v>63</v>
      </c>
      <c r="B33" s="283"/>
      <c r="C33" s="283"/>
      <c r="D33" s="283"/>
      <c r="E33" s="283"/>
      <c r="F33" s="284"/>
      <c r="G33" s="284"/>
      <c r="H33" s="284"/>
      <c r="I33" s="284"/>
      <c r="J33" s="284"/>
      <c r="K33" s="284"/>
      <c r="L33" s="284"/>
      <c r="M33" s="284"/>
      <c r="N33" s="284"/>
      <c r="O33" s="284"/>
    </row>
    <row r="34" spans="1:15" ht="18" customHeight="1" x14ac:dyDescent="0.25">
      <c r="A34" s="446" t="s">
        <v>64</v>
      </c>
      <c r="C34" s="455" t="s">
        <v>102</v>
      </c>
      <c r="D34" s="457" t="s">
        <v>170</v>
      </c>
      <c r="E34" s="455" t="s">
        <v>75</v>
      </c>
    </row>
    <row r="35" spans="1:15" ht="18" customHeight="1" x14ac:dyDescent="0.2">
      <c r="A35" s="444" t="s">
        <v>224</v>
      </c>
      <c r="B35" s="289"/>
      <c r="C35" s="442">
        <v>20574.409482759998</v>
      </c>
      <c r="D35" s="442">
        <v>19084.08580474</v>
      </c>
      <c r="E35" s="456">
        <f t="shared" ref="E35:E40" si="8">+C35/D35-1</f>
        <v>7.8092484663312423E-2</v>
      </c>
    </row>
    <row r="36" spans="1:15" ht="18" customHeight="1" x14ac:dyDescent="0.2">
      <c r="A36" s="444" t="s">
        <v>232</v>
      </c>
      <c r="B36" s="289"/>
      <c r="C36" s="442">
        <v>4248.3095787034754</v>
      </c>
      <c r="D36" s="442">
        <v>3193.3622891044338</v>
      </c>
      <c r="E36" s="456">
        <f t="shared" si="8"/>
        <v>0.33035628096394198</v>
      </c>
    </row>
    <row r="37" spans="1:15" ht="18" customHeight="1" x14ac:dyDescent="0.2">
      <c r="A37" s="562" t="s">
        <v>233</v>
      </c>
      <c r="B37" s="289"/>
      <c r="C37" s="563">
        <f>+SUM(C35:C36)</f>
        <v>24822.719061463475</v>
      </c>
      <c r="D37" s="563">
        <f>+SUM(D35:D36)</f>
        <v>22277.448093844432</v>
      </c>
      <c r="E37" s="564">
        <f t="shared" si="8"/>
        <v>0.11425325544007592</v>
      </c>
    </row>
    <row r="38" spans="1:15" ht="18" customHeight="1" x14ac:dyDescent="0.2">
      <c r="A38" s="444" t="s">
        <v>188</v>
      </c>
      <c r="B38" s="289"/>
      <c r="C38" s="442">
        <v>3189.1925101961369</v>
      </c>
      <c r="D38" s="442">
        <v>3599.9933942893936</v>
      </c>
      <c r="E38" s="456">
        <f t="shared" si="8"/>
        <v>-0.1141115660781219</v>
      </c>
    </row>
    <row r="39" spans="1:15" ht="18" customHeight="1" x14ac:dyDescent="0.2">
      <c r="A39" s="444" t="s">
        <v>173</v>
      </c>
      <c r="B39" s="289"/>
      <c r="C39" s="442">
        <v>15512.223765216038</v>
      </c>
      <c r="D39" s="442">
        <v>14847.858485215747</v>
      </c>
      <c r="E39" s="456">
        <f t="shared" si="8"/>
        <v>4.4744855338014533E-2</v>
      </c>
    </row>
    <row r="40" spans="1:15" ht="18" customHeight="1" x14ac:dyDescent="0.2">
      <c r="A40" s="444" t="s">
        <v>226</v>
      </c>
      <c r="B40" s="289"/>
      <c r="C40" s="442">
        <v>1824.8619530074145</v>
      </c>
      <c r="D40" s="442">
        <v>3397.0204009841991</v>
      </c>
      <c r="E40" s="456">
        <f t="shared" si="8"/>
        <v>-0.46280512402024199</v>
      </c>
    </row>
    <row r="41" spans="1:15" ht="18" customHeight="1" x14ac:dyDescent="0.2">
      <c r="A41" s="444" t="s">
        <v>230</v>
      </c>
      <c r="B41" s="289"/>
      <c r="C41" s="442">
        <v>898.73833065545421</v>
      </c>
      <c r="D41" s="442" t="s">
        <v>133</v>
      </c>
      <c r="E41" s="456" t="s">
        <v>133</v>
      </c>
    </row>
    <row r="42" spans="1:15" ht="18" customHeight="1" x14ac:dyDescent="0.2">
      <c r="A42" s="562" t="s">
        <v>11</v>
      </c>
      <c r="B42" s="289"/>
      <c r="C42" s="563">
        <f>+SUM(C38:C41)</f>
        <v>21425.016559075044</v>
      </c>
      <c r="D42" s="563">
        <f>+SUM(D38:D41)</f>
        <v>21844.87228048934</v>
      </c>
      <c r="E42" s="564">
        <f>+C42/D42-1</f>
        <v>-1.9219875310934609E-2</v>
      </c>
    </row>
    <row r="43" spans="1:15" ht="18" customHeight="1" thickBot="1" x14ac:dyDescent="0.25">
      <c r="A43" s="435" t="str">
        <f>A31</f>
        <v>TOTAL</v>
      </c>
      <c r="B43" s="274"/>
      <c r="C43" s="443">
        <f>+C37+C42</f>
        <v>46247.735620538515</v>
      </c>
      <c r="D43" s="443">
        <f>+D37+D42</f>
        <v>44122.320374333773</v>
      </c>
      <c r="E43" s="437">
        <f>+C43/D43-1</f>
        <v>4.8170976235445417E-2</v>
      </c>
      <c r="G43" s="278"/>
    </row>
    <row r="44" spans="1:15" ht="9.9499999999999993" customHeight="1" x14ac:dyDescent="0.2">
      <c r="C44" s="423"/>
      <c r="D44" s="423"/>
      <c r="E44" s="423"/>
      <c r="F44" s="423"/>
    </row>
    <row r="45" spans="1:15" ht="15" customHeight="1" x14ac:dyDescent="0.2">
      <c r="A45" s="445" t="s">
        <v>176</v>
      </c>
      <c r="C45" s="423"/>
      <c r="D45" s="423"/>
      <c r="E45" s="423"/>
      <c r="F45" s="423"/>
    </row>
    <row r="46" spans="1:15" ht="15" customHeight="1" x14ac:dyDescent="0.2">
      <c r="A46" s="445" t="s">
        <v>177</v>
      </c>
    </row>
    <row r="47" spans="1:15" ht="11.1" customHeight="1" x14ac:dyDescent="0.2">
      <c r="A47" s="447"/>
    </row>
  </sheetData>
  <mergeCells count="28">
    <mergeCell ref="K32:L32"/>
    <mergeCell ref="C21:G21"/>
    <mergeCell ref="A1:O1"/>
    <mergeCell ref="A2:O2"/>
    <mergeCell ref="A4:O4"/>
    <mergeCell ref="D22:E22"/>
    <mergeCell ref="D23:E23"/>
    <mergeCell ref="D24:E24"/>
    <mergeCell ref="D25:E25"/>
    <mergeCell ref="D26:E26"/>
    <mergeCell ref="D27:E27"/>
    <mergeCell ref="D28:E28"/>
    <mergeCell ref="D29:E29"/>
    <mergeCell ref="J29:K29"/>
    <mergeCell ref="D30:E30"/>
    <mergeCell ref="D31:E31"/>
    <mergeCell ref="I5:M5"/>
    <mergeCell ref="C5:G5"/>
    <mergeCell ref="J22:K22"/>
    <mergeCell ref="J23:K23"/>
    <mergeCell ref="J24:K24"/>
    <mergeCell ref="J31:K31"/>
    <mergeCell ref="I21:M21"/>
    <mergeCell ref="J25:K25"/>
    <mergeCell ref="J26:K26"/>
    <mergeCell ref="J27:K27"/>
    <mergeCell ref="J28:K28"/>
    <mergeCell ref="J30:K30"/>
  </mergeCells>
  <pageMargins left="0.7" right="0.7" top="0.75" bottom="0.75" header="0.3" footer="0.3"/>
  <ignoredErrors>
    <ignoredError sqref="D31" 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Carátula </vt:lpstr>
      <vt:lpstr>Division Summary</vt:lpstr>
      <vt:lpstr>Consolidated Balance</vt:lpstr>
      <vt:lpstr>FEMCO Comercial</vt:lpstr>
      <vt:lpstr>Consolidated Results KOF</vt:lpstr>
      <vt:lpstr>Division MX - CAM</vt:lpstr>
      <vt:lpstr>SA Division</vt:lpstr>
      <vt:lpstr>Macroeconómicos</vt:lpstr>
      <vt:lpstr>Volumen Q</vt:lpstr>
      <vt:lpstr>Volumen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Garcia Cruz, Maria Fernanda</cp:lastModifiedBy>
  <cp:lastPrinted>2018-07-20T19:35:30Z</cp:lastPrinted>
  <dcterms:created xsi:type="dcterms:W3CDTF">2011-12-21T23:50:30Z</dcterms:created>
  <dcterms:modified xsi:type="dcterms:W3CDTF">2019-04-26T07:40:56Z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