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drawings/drawing6.xml" ContentType="application/vnd.openxmlformats-officedocument.drawing+xml"/>
  <Override PartName="/xl/activeX/activeX6.xml" ContentType="application/vnd.ms-office.activeX+xml"/>
  <Override PartName="/xl/activeX/activeX6.bin" ContentType="application/vnd.ms-office.activeX"/>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drawings/drawing8.xml" ContentType="application/vnd.openxmlformats-officedocument.drawing+xml"/>
  <Override PartName="/xl/activeX/activeX8.xml" ContentType="application/vnd.ms-office.activeX+xml"/>
  <Override PartName="/xl/activeX/activeX8.bin" ContentType="application/vnd.ms-office.activeX"/>
  <Override PartName="/xl/drawings/drawing9.xml" ContentType="application/vnd.openxmlformats-officedocument.drawing+xml"/>
  <Override PartName="/xl/activeX/activeX9.xml" ContentType="application/vnd.ms-office.activeX+xml"/>
  <Override PartName="/xl/activeX/activeX9.bin" ContentType="application/vnd.ms-office.activeX"/>
  <Override PartName="/xl/drawings/drawing10.xml" ContentType="application/vnd.openxmlformats-officedocument.drawing+xml"/>
  <Override PartName="/xl/activeX/activeX10.xml" ContentType="application/vnd.ms-office.activeX+xml"/>
  <Override PartName="/xl/activeX/activeX1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0115" windowHeight="6720"/>
  </bookViews>
  <sheets>
    <sheet name="(+) Summary" sheetId="4" r:id="rId1"/>
    <sheet name="(1) Consolidated Q" sheetId="5" r:id="rId2"/>
    <sheet name="(2) Consolidated YTD" sheetId="6" r:id="rId3"/>
    <sheet name="(3) Division MX-CAM " sheetId="7" r:id="rId4"/>
    <sheet name="(4) Division SA" sheetId="8" r:id="rId5"/>
    <sheet name="(6) Asia" sheetId="9" r:id="rId6"/>
    <sheet name="(9) Balance  (2)" sheetId="10" r:id="rId7"/>
    <sheet name="(12) Macroeconomics (2)" sheetId="11" r:id="rId8"/>
    <sheet name="Vol y Trans T  delta Total" sheetId="12" r:id="rId9"/>
    <sheet name="Vol y Trans T Acum delta total" sheetId="13" r:id="rId10"/>
  </sheets>
  <externalReferences>
    <externalReference r:id="rId11"/>
    <externalReference r:id="rId12"/>
  </externalReferences>
  <definedNames>
    <definedName name="__FPMExcelClient_CellBasedFunctionStatus" localSheetId="0" hidden="1">"2_1_2_2_2_2"</definedName>
    <definedName name="__FPMExcelClient_CellBasedFunctionStatus" localSheetId="1" hidden="1">"2_2_2_2_2_2"</definedName>
    <definedName name="__FPMExcelClient_CellBasedFunctionStatus" localSheetId="7" hidden="1">"2_1_2_2_2_2"</definedName>
    <definedName name="__FPMExcelClient_CellBasedFunctionStatus" localSheetId="2" hidden="1">"2_2_2_2_2_2"</definedName>
    <definedName name="__FPMExcelClient_CellBasedFunctionStatus" localSheetId="3" hidden="1">"2_2_2_2_2_2"</definedName>
    <definedName name="__FPMExcelClient_CellBasedFunctionStatus" localSheetId="4" hidden="1">"2_2_2_2_2_2"</definedName>
    <definedName name="__FPMExcelClient_CellBasedFunctionStatus" localSheetId="5" hidden="1">"2_2_2_2_2_2"</definedName>
    <definedName name="__FPMExcelClient_CellBasedFunctionStatus" localSheetId="6" hidden="1">"2_2_2_2_2_2"</definedName>
    <definedName name="__FPMExcelClient_CellBasedFunctionStatus" localSheetId="8" hidden="1">"1_1_2_2_2_2"</definedName>
    <definedName name="__FPMExcelClient_CellBasedFunctionStatus" localSheetId="9" hidden="1">"1_1_2_2_2_2"</definedName>
    <definedName name="__FPMExcelClient_Connection" localSheetId="0">"_FPM_BPCNW10_[http://hcepmp00.kof.com.mx:8010/sap/bpc/]_[KOF]_[Consolidation]_[false]_[false]\1"</definedName>
    <definedName name="__FPMExcelClient_RefreshTime" localSheetId="0">636353365838290000</definedName>
    <definedName name="Año">[2]Resumen!$O$5:$O$18</definedName>
    <definedName name="_xlnm.Print_Area" localSheetId="0">'(+) Summary'!$A$2:$K$15</definedName>
    <definedName name="_xlnm.Print_Area" localSheetId="1">'(1) Consolidated Q'!$B$1:$K$43</definedName>
    <definedName name="_xlnm.Print_Area" localSheetId="7">'(12) Macroeconomics (2)'!$A$1:$H$44</definedName>
    <definedName name="_xlnm.Print_Area" localSheetId="2">'(2) Consolidated YTD'!$B$1:$K$43</definedName>
    <definedName name="_xlnm.Print_Area" localSheetId="3">'(3) Division MX-CAM '!$B$1:$K$46</definedName>
    <definedName name="_xlnm.Print_Area" localSheetId="4">'(4) Division SA'!$B$1:$K$47</definedName>
    <definedName name="_xlnm.Print_Area" localSheetId="5">'(6) Asia'!$B$1:$K$43</definedName>
    <definedName name="_xlnm.Print_Area" localSheetId="6">'(9) Balance  (2)'!$A$1:$F$37</definedName>
    <definedName name="ArgentinaFIEL">'[2]Indices Interno (Arg &amp; Ven)'!$H$6:$L$112</definedName>
    <definedName name="EPMWorkbookOptions_1" localSheetId="8" hidden="1">"f14AAB+LCAAAAAAABADtnGtvokwUgL9vsv/B+F25emusG4qwdVfBIrbb1zQEZKykCixgbf/9O+INkHZty3YBp2kaOnNmODycmTPM4dD89jSfFR6B4xqWeV4kynixAMyxpRvm/Xlx4U1KRLX4rfX1S/PGch40y3oQbQ+KugXYznTPnlzjvDj1PPsMw5bLZXlJlS3nHiNxnMB+9bqD8RTM1ZJhup5qjkFx10r/c6siPGuh0GQt0wTj1Tlli104"</definedName>
    <definedName name="EPMWorkbookOptions_1" localSheetId="9" hidden="1">"f14AAB+LCAAAAAAABADtnGtvokwUgL9vsv/B+F25emusG4qwdVfBIrbb1zQEZKykCixgbf/9O+INkHZty3YBp2kaOnNmODycmTPM4dD89jSfFR6B4xqWeV4kynixAMyxpRvm/Xlx4U1KRLX4rfX1S/PGch40y3oQbQ+KugXYznTPnlzjvDj1PPsMw5bLZXlJlS3nHiNxnMB+9bqD8RTM1ZJhup5qjkFx10r/c6siPGuh0GQt0wTj1Tlli104"</definedName>
    <definedName name="EPMWorkbookOptions_1" hidden="1">"D0UAAB+LCAAAAAAABADtnGtvmzwUgL9P2n+I8j3hnktFMzECKxuBFEi7vlWFIDgtWgKZoU377+eQGyTQpV3eKgSkqiL28fHxw7GPL8jsl+fJuPIEYOD63nmVqOPVCvCGvuN69+fVx3BUIxrVL53Pn9hrH/6yff+XOg2RaFBB5bzg7DlwzqsPYTg9w7DZbFafUXUf3mMkjhPYz56sDx/AxKquhd2/C9dcLwgtbwiqqNZKheV9zwPDeZ2Gzz9C"</definedName>
    <definedName name="EPMWorkbookOptions_2" localSheetId="8" hidden="1">"DjC9awMs/cpQdVv11E0pLBfUOVifbXcmD8zthWP4pxq6wOk7YAJgf2NQhgoVWwrf7ykXfVa4IXBltGk0HQN7buN4+cGalMfWvDx/OqvjBI65qo1p9hi7U0Y/RR7+hZq41szQ1ZUy8P+JOnPBXRNbabLXi7HtmTFWAwyP1m/bR7iXQPHmslshTSIKrKHtORawF6suDV0HZtuYA9P11X1ZdK+qG5KBUoOptdz1wVozy2l5zgI0sZiK15r6VxHT"</definedName>
    <definedName name="EPMWorkbookOptions_2" localSheetId="9" hidden="1">"DjC9awMs/cpQdVv11E0pLBfUOVifbXcmD8zthWP4pxq6wOk7YAJgf2NQhgoVWwrf7ykXfVa4IXBltGk0HQN7buN4+cGalMfWvDx/OqvjBI65qo1p9hi7U0Y/RR7+hZq41szQ1ZUy8P+JOnPBXRNbabLXi7HtmTFWAwyP1m/bR7iXQPHmslshTSIKrKHtORawF6suDV0HZtuYA9P11X1ZdK+qG5KBUoOptdz1wVozy2l5zgI0sZiK15r6VxHT"</definedName>
    <definedName name="EPMWorkbookOptions_2" hidden="1">"CLzwygWzKDOR3bVCa5mK0hVrAhbVrqsMwWT6CN2ozkEAYB+CEUD6hqCOmlHtmGK/Z37t88o1gZu3y0IEXieoVp2qkwR+1sJxHAusKWZPh9ideftDFdF/ZELgj13HmluBfo+scQDuWGxuwsYgbjodu0MrBm9vw1Y6klpiycv2dhKWbBmwoLUBWMEysy5cxwFe150AL4jMzRbdmBokZJCU/uDP1jp4f+zDTggfAYulZLxWNGpFSsmd1i0LIggh"</definedName>
    <definedName name="EPMWorkbookOptions_3" localSheetId="8" hidden="1">"8uDqNg0hBA88ebz6aDmGB/Xy78e68UHdEe15w3G9gALx9ZGOdlq+DOhYqaDc0DR+L4B/5QzLikNBbmJxla/1sSYOh3cFJ6g6Eegg7l74bUVHB04Lb2Lrg9jeXXumPvcdywaO99wiKtXKBGiTUqWq0yWanDRK9QoAJVwFJK1rNbqmUaszh1vFdNxVXW8AZnCkA70H5hqcsGLEwkYZKwBF1u0DmEYbiHflUZ+ROEG+JOAhz7GioODwBw7igzYv"</definedName>
    <definedName name="EPMWorkbookOptions_3" localSheetId="9" hidden="1">"8uDqNg0hBA88ebz6aDmGB/Xy78e68UHdEe15w3G9gALx9ZGOdlq+DOhYqaDc0DR+L4B/5QzLikNBbmJxla/1sSYOh3cFJ6g6Eegg7l74bUVHB04Lb2Lrg9jeXXumPvcdywaO99wiKtXKBGiTUqWq0yWanDRK9QoAJVwFJK1rNbqmUaszh1vFdNxVXW8AZnCkA70H5hqcsGLEwkYZKwBF1u0DmEYbiHflUZ+ROEG+JOAhz7GioODwBw7igzYv"</definedName>
    <definedName name="EPMWorkbookOptions_3" hidden="1">"eA5F68mHbojsit7HovBO3h7lRRcGYcyA9PwtRWsrswHtKxWXG3ju70cQtZzjeXWgGCyWlvmajgVx1K8ZHHk2EVOQ9i6isip0AOzgLLZ4SNUeTMfWSx/6UwDDlw7BNJgRsEc1puHQNZoctWstBoAabgGSduwm3bSpec3JUimKZSsIdTBGXRw4PTCx0UiVIpZ0ylQBJLIoH8N0u4R4V7/tc5qgGBcEehQFXlVM1NVx1Il3ymTovnABtODw4WUj"</definedName>
    <definedName name="EPMWorkbookOptions_4" localSheetId="8" hidden="1">"9H1pAEd1xtPnvWgBzpFnpjE7L66MpxgZRa/f3uPaNrE/XXWCWP6TeIXhewx3hbAEsBCIxoYGBQ8pRGNDg4SHN6zMZB1IEztmCg54kb/n8YbtjixLTKf7fqeH43Qdx4/3eUQOfd4OY3giW5eLMtPNuskmTYbncBJXOL4j8IhNhE1H6A/lW+bHcCBzAwQnDKer8BxiEl4h8BzXFhUy+4vr9DhGlpG576J0+263SFGVCk3Tx7tFMn9ucQsx4hRZ"</definedName>
    <definedName name="EPMWorkbookOptions_4" localSheetId="9" hidden="1">"9H1pAEd1xtPnvWgBzpFnpjE7L66MpxgZRa/f3uPaNrE/XXWCWP6TeIXhewx3hbAEsBCIxoYGBQ8pRGNDg4SHN6zMZB1IEztmCg54kb/n8YbtjixLTKf7fqeH43Qdx4/3eUQOfd4OY3giW5eLMtPNuskmTYbncBJXOL4j8IhNhE1H6A/lW+bHcCBzAwQnDKer8BxiEl4h8BzXFhUy+4vr9DhGlpG576J0+263SFGVCk3Tx7tFMn9ucQsx4hRZ"</definedName>
    <definedName name="EPMWorkbookOptions_4" hidden="1">"WkHj3Znnjs+rc+epbvWi11/vfmVZ7G+tPiCWa94UJZkrmSyZUOiRKmnEPOQ/TTQ5sccJlyWWGBbZRD8M1HckThb0vKNhsX2G5FhU+f8i4KArGYbGSfL7gyCO02hSt38MJE4wBq4xJt12ka4anJx3lz00GUnpD4wb7vtAN/Lfnw8Jh4pmT0JXNckCT55SwJBrMEQJZrs7yaYo5J3J8URFnjOEb6p28+6YSFEMQ9P0/jGRfENMtEDbbrfpds2x"</definedName>
    <definedName name="EPMWorkbookOptions_5" localSheetId="8" hidden="1">"eXi6DjGeCVwjKKuarFNJzwCGZDvy+4dvtUbg9Xrt+OFL5W/4rhGGH7+6yk+6mnUrTRIIT+ANxCNoIBJRzfxCJFELoWlkIRELaWTeQtLj6fiuePOR3ZtqlaLesH1D58/RrQgerMcY+KS5Ks+4nSbHZIB4hLewusMfosLxHCt3rkXEZctFlC85CeHYmYlyw2adRnqcXUeQOYkVPzFEX8mfv9tAjOw6K7kIVKTHVKW+zA4lyJd9/zbE2821+gZz"</definedName>
    <definedName name="EPMWorkbookOptions_5" localSheetId="9" hidden="1">"eXi6DjGeCVwjKKuarFNJzwCGZDvy+4dvtUbg9Xrt+OFL5W/4rhGGH7+6yk+6mnUrTRIIT+ANxCNoIBJRzfxCJFELoWlkIRELaWTeQtLj6fiuePOR3ZtqlaLesH1D58/RrQgerMcY+KS5Ks+4nSbHZIB4hLewusMfosLxHCt3rkXEZctFlC85CeHYmYlyw2adRnqcXUeQOYkVPzFEX8mfv9tAjOw6K7kIVKTHVKW+zA4lyJd9/zbE2821+gZz"</definedName>
    <definedName name="EPMWorkbookOptions_5" hidden="1">"bapGM0SrZo+aVs1qOJTdphiSHDlHEBNXELciIm8MihsN05mgCYKJuJRQ4lDQOgjHC7s2zHaUeU7eqRzPSI/ISsb7x/lGk8Bbreb+4zx1emufBcLkPE02f9CNvHvpYYFoBE2WRJIu0i6BbLtIYVc2mUgauUdyPOFOlNXrf9noazQo6g07ffTpRbs5wZ1JGYeW3/P0nPvp4ZjoJY/kcag8+K6agijwhnSlllxWXFTjQtBKHGs3Ma/5vNM4nmAn"</definedName>
    <definedName name="EPMWorkbookOptions_6" localSheetId="8" hidden="1">"VUFDazToRknXNKpEV4h6SZvU1JJa1SmtQVVIcqKnwFwDIKGdwt9rjs+6mSbGovdLyLx7SQxGF6HYomCkkw0dHrDoX/azziI9bm3Ain3uEx1aLX/rLx9h9OH6hPfVY3kIopD5cFiiQE55X/0FINnfRk4YSObfFU2Pn5M7vc90c/X8PbetCIZNlMSJWvmKzrqRJgqkWiZIBCRkIQhIBEguduaSNpLMZ4mkx9f1OGYwlLjBJ/q7Rv4e67YUN5sO"</definedName>
    <definedName name="EPMWorkbookOptions_6" localSheetId="9" hidden="1">"VUFDazToRknXNKpEV4h6SZvU1JJa1SmtQVVIcqKnwFwDIKGdwt9rjs+6mSbGovdLyLx7SQxGF6HYomCkkw0dHrDoX/azziI9bm3Ain3uEx1aLX/rLx9h9OH6hPfVY3kIopD5cFiiQE55X/0FINnfRk4YSObfFU2Pn5M7vc90c/X8PbetCIZNlMSJWvmKzrqRJgqkWiZIBCRkIQhIBEguduaSNpLMZ4mkx9f1OGYwlLjBJ/q7Rv4e67YUN5sO"</definedName>
    <definedName name="EPMWorkbookOptions_6" hidden="1">"KYag8eoHft3BnF68W0LcOrwxC32mlcFElxROl74pXGFHtAwwotDTc//Ny/GMa1rf4Aca4su/f+Pq7WNb4/ROKGIgkZ+iv95PJffx92AwrgSxZLFxjJLFkoUiFXYBs8Oiz33NO4vjiWs6r/aFD4xozdObrUcIt7diCnwUk8qjyCcxmUByv8l+aCL5P3Y4NBE690SOJ9YZUu8jQ13r9BZvc4JJJyVxolm/LOwnQxlA8MIG/ywgTAkkCYQogSSB"</definedName>
    <definedName name="EPMWorkbookOptions_7" localSheetId="8" hidden="1">"nNQR252T3ZEK07iV2wjECsRV9kEkOG8dIRTSJl6oicXlcIdKt+Kwt7gk9xSlvkuqB9xdyvu/TH33NUEp77lOef9wngPKeUeJDm9gghIdkn8jpj9M4EUDlMU7CpE89YByDIwTDinH0LiQMj+1p2cSk5SPfnsH5Vu2RjuKYZ/LikLmB26aTBWlFgYF32mp0cwgf8F8sq+Nx/P43hUvTvcBIp7JReZtJD1T2cdC3H81cyzbIW4UrzuMciMmUSZ1"</definedName>
    <definedName name="EPMWorkbookOptions_7" localSheetId="9" hidden="1">"nNQR252T3ZEK07iV2wjECsRV9kEkOG8dIRTSJl6oicXlcIdKt+Kwt7gk9xSlvkuqB9xdyvu/TH33NUEp77lOef9wngPKeUeJDm9gghIdkn8jpj9M4EUDlMU7CpE89YByDIwTDinH0LiQMj+1p2cSk5SPfnsH5Vu2RjuKYZ/LikLmB26aTBWlFgYF32mp0cwgf8F8sq+Nx/P43hUvTvcBIp7JReZtJD1T2cdC3H81cyzbIW4UrzuMciMmUSZ1"</definedName>
    <definedName name="EPMWorkbookOptions_7" hidden="1">"5H56eDyBridw+kAT9A8Mdu3TW9etKC52HW6Mbt4d9DAg+oImqV2psHu2SRqX+XeLA45bewglrEkXYrG02yISqStxpG33Ho144u7dG6wGRhAED6qnToG3umQhmRjJ8WNgwblS1dOtJ7CS3E6OZFeXjKDRKowwrqR3M5LyM2f51lgpuLKga9lj0APwfqNhJ/3zp43a5aUmnT+ieam5D0UAAA=="</definedName>
    <definedName name="EPMWorkbookOptions_8" hidden="1">"xOSASQUxiTLBczJ20uP3/kG4O4dZZCjcnetwd+6ivMHCw8+fNyUwcYA7FU3RBuY22hcu9OXYGVCdVaeiOVAfwVYyWuzLbr/zDgep52PcSh9W+PId91p1DFWbgR5w7vfiB+Vfv+z72HxEvvU/pH5WkH9eAAA="</definedName>
    <definedName name="HIP" localSheetId="2">#REF!</definedName>
    <definedName name="HIP" localSheetId="4">#REF!</definedName>
    <definedName name="HIP" localSheetId="5">#REF!</definedName>
    <definedName name="HIP" localSheetId="8">#REF!</definedName>
    <definedName name="HIP" localSheetId="9">#REF!</definedName>
    <definedName name="HIP">#REF!</definedName>
    <definedName name="Mes">[2]Resumen!$P$5:$P$16</definedName>
    <definedName name="VenezuelaReal">'[2]Indices Interno (Arg &amp; Ven)'!$B$6:$F$112</definedName>
  </definedNames>
  <calcPr calcId="145621"/>
</workbook>
</file>

<file path=xl/calcChain.xml><?xml version="1.0" encoding="utf-8"?>
<calcChain xmlns="http://schemas.openxmlformats.org/spreadsheetml/2006/main">
  <c r="E50" i="13" l="1"/>
  <c r="D49" i="13"/>
  <c r="C49" i="13"/>
  <c r="E49" i="13" s="1"/>
  <c r="E48" i="13"/>
  <c r="D47" i="13"/>
  <c r="C47" i="13"/>
  <c r="E47" i="13" s="1"/>
  <c r="E46" i="13"/>
  <c r="E45" i="13"/>
  <c r="E43" i="13"/>
  <c r="E42" i="13"/>
  <c r="D42" i="13"/>
  <c r="C42" i="13"/>
  <c r="E41" i="13"/>
  <c r="E40" i="13"/>
  <c r="D34" i="13"/>
  <c r="C34" i="13"/>
  <c r="O33" i="13"/>
  <c r="K33" i="13"/>
  <c r="F33" i="13"/>
  <c r="D33" i="13"/>
  <c r="C33" i="13"/>
  <c r="G32" i="13"/>
  <c r="G33" i="13" s="1"/>
  <c r="F31" i="13"/>
  <c r="D31" i="13"/>
  <c r="C31" i="13"/>
  <c r="G30" i="13"/>
  <c r="G31" i="13" s="1"/>
  <c r="G29" i="13"/>
  <c r="G27" i="13"/>
  <c r="F26" i="13"/>
  <c r="F34" i="13" s="1"/>
  <c r="D26" i="13"/>
  <c r="C26" i="13"/>
  <c r="G25" i="13"/>
  <c r="G24" i="13"/>
  <c r="G26" i="13" s="1"/>
  <c r="I23" i="13"/>
  <c r="I22" i="13"/>
  <c r="C22" i="13"/>
  <c r="O15" i="13"/>
  <c r="F15" i="13"/>
  <c r="E15" i="13"/>
  <c r="D15" i="13"/>
  <c r="C15" i="13"/>
  <c r="G14" i="13"/>
  <c r="G15" i="13" s="1"/>
  <c r="G13" i="13"/>
  <c r="F13" i="13"/>
  <c r="E13" i="13"/>
  <c r="D13" i="13"/>
  <c r="C13" i="13"/>
  <c r="G12" i="13"/>
  <c r="G11" i="13"/>
  <c r="G9" i="13"/>
  <c r="G8" i="13"/>
  <c r="G16" i="13" s="1"/>
  <c r="F8" i="13"/>
  <c r="F16" i="13" s="1"/>
  <c r="E8" i="13"/>
  <c r="E16" i="13" s="1"/>
  <c r="D8" i="13"/>
  <c r="D16" i="13" s="1"/>
  <c r="C8" i="13"/>
  <c r="C16" i="13" s="1"/>
  <c r="G7" i="13"/>
  <c r="G6" i="13"/>
  <c r="D48" i="12"/>
  <c r="C48" i="12"/>
  <c r="E48" i="12" s="1"/>
  <c r="E47" i="12"/>
  <c r="D46" i="12"/>
  <c r="C46" i="12"/>
  <c r="E46" i="12" s="1"/>
  <c r="E45" i="12"/>
  <c r="E44" i="12"/>
  <c r="E42" i="12"/>
  <c r="D41" i="12"/>
  <c r="E41" i="12" s="1"/>
  <c r="C41" i="12"/>
  <c r="E40" i="12"/>
  <c r="E39" i="12"/>
  <c r="M33" i="12"/>
  <c r="F33" i="12"/>
  <c r="D33" i="12"/>
  <c r="O32" i="12"/>
  <c r="M32" i="12"/>
  <c r="L32" i="12"/>
  <c r="K32" i="12"/>
  <c r="K33" i="12" s="1"/>
  <c r="J32" i="12"/>
  <c r="I32" i="12"/>
  <c r="F32" i="12"/>
  <c r="D32" i="12"/>
  <c r="C32" i="12"/>
  <c r="G31" i="12"/>
  <c r="G32" i="12" s="1"/>
  <c r="F30" i="12"/>
  <c r="D30" i="12"/>
  <c r="C30" i="12"/>
  <c r="G29" i="12"/>
  <c r="G28" i="12"/>
  <c r="G26" i="12"/>
  <c r="G30" i="12" s="1"/>
  <c r="G25" i="12"/>
  <c r="F25" i="12"/>
  <c r="D25" i="12"/>
  <c r="C25" i="12"/>
  <c r="C33" i="12" s="1"/>
  <c r="G24" i="12"/>
  <c r="G23" i="12"/>
  <c r="C21" i="12"/>
  <c r="O15" i="12"/>
  <c r="G15" i="12"/>
  <c r="F15" i="12"/>
  <c r="E15" i="12"/>
  <c r="D15" i="12"/>
  <c r="C15" i="12"/>
  <c r="G14" i="12"/>
  <c r="F13" i="12"/>
  <c r="E13" i="12"/>
  <c r="D13" i="12"/>
  <c r="C13" i="12"/>
  <c r="G12" i="12"/>
  <c r="G13" i="12" s="1"/>
  <c r="G11" i="12"/>
  <c r="G9" i="12"/>
  <c r="F8" i="12"/>
  <c r="F16" i="12" s="1"/>
  <c r="E8" i="12"/>
  <c r="E16" i="12" s="1"/>
  <c r="D8" i="12"/>
  <c r="D16" i="12" s="1"/>
  <c r="C8" i="12"/>
  <c r="C16" i="12" s="1"/>
  <c r="G7" i="12"/>
  <c r="G8" i="12" s="1"/>
  <c r="G6" i="12"/>
  <c r="A29" i="11"/>
  <c r="I33" i="9"/>
  <c r="I31" i="9"/>
  <c r="I28" i="9"/>
  <c r="I26" i="9"/>
  <c r="A15" i="9"/>
  <c r="A8" i="9"/>
  <c r="A9" i="9" s="1"/>
  <c r="A10" i="9" s="1"/>
  <c r="A11" i="9" s="1"/>
  <c r="A12" i="9" s="1"/>
  <c r="A13" i="9" s="1"/>
  <c r="A14" i="9" s="1"/>
  <c r="I6" i="9"/>
  <c r="I24" i="8"/>
  <c r="F21" i="8"/>
  <c r="A8" i="8"/>
  <c r="A9" i="8" s="1"/>
  <c r="A10" i="8" s="1"/>
  <c r="A11" i="8" s="1"/>
  <c r="A12" i="8" s="1"/>
  <c r="A13" i="8" s="1"/>
  <c r="A14" i="8" s="1"/>
  <c r="A15" i="8" s="1"/>
  <c r="A16" i="8" s="1"/>
  <c r="I7" i="8"/>
  <c r="F6" i="8"/>
  <c r="F5" i="8"/>
  <c r="F4" i="8"/>
  <c r="F4" i="9" s="1"/>
  <c r="C4" i="8"/>
  <c r="C4" i="9" s="1"/>
  <c r="I24" i="7"/>
  <c r="F21" i="7"/>
  <c r="C21" i="7"/>
  <c r="C21" i="8" s="1"/>
  <c r="A9" i="7"/>
  <c r="A10" i="7" s="1"/>
  <c r="A11" i="7" s="1"/>
  <c r="A12" i="7" s="1"/>
  <c r="A13" i="7" s="1"/>
  <c r="A14" i="7" s="1"/>
  <c r="A15" i="7" s="1"/>
  <c r="A16" i="7" s="1"/>
  <c r="A8" i="7"/>
  <c r="F4" i="7"/>
  <c r="C4" i="7"/>
  <c r="A17" i="6"/>
  <c r="A18" i="6" s="1"/>
  <c r="A19" i="6" s="1"/>
  <c r="A20" i="6" s="1"/>
  <c r="A21" i="6" s="1"/>
  <c r="A22" i="6" s="1"/>
  <c r="A23" i="6" s="1"/>
  <c r="A24" i="6" s="1"/>
  <c r="A25" i="6" s="1"/>
  <c r="A26" i="6" s="1"/>
  <c r="A27" i="6" s="1"/>
  <c r="A28" i="6" s="1"/>
  <c r="A29" i="6" s="1"/>
  <c r="A30" i="6" s="1"/>
  <c r="A31" i="6" s="1"/>
  <c r="A32" i="6" s="1"/>
  <c r="A33" i="6" s="1"/>
  <c r="I16" i="6"/>
  <c r="A9" i="6"/>
  <c r="A10" i="6" s="1"/>
  <c r="A11" i="6" s="1"/>
  <c r="A12" i="6" s="1"/>
  <c r="A13" i="6" s="1"/>
  <c r="A14" i="6" s="1"/>
  <c r="A15" i="6" s="1"/>
  <c r="A8" i="6"/>
  <c r="A7" i="6"/>
  <c r="D33" i="5"/>
  <c r="D30" i="5"/>
  <c r="D28" i="5"/>
  <c r="A19" i="5"/>
  <c r="A20" i="5" s="1"/>
  <c r="A21" i="5" s="1"/>
  <c r="A22" i="5" s="1"/>
  <c r="A23" i="5" s="1"/>
  <c r="A24" i="5" s="1"/>
  <c r="A25" i="5" s="1"/>
  <c r="A26" i="5" s="1"/>
  <c r="A27" i="5" s="1"/>
  <c r="A28" i="5" s="1"/>
  <c r="A29" i="5" s="1"/>
  <c r="A30" i="5" s="1"/>
  <c r="A31" i="5" s="1"/>
  <c r="A32" i="5" s="1"/>
  <c r="A33" i="5" s="1"/>
  <c r="A18" i="5"/>
  <c r="A17" i="5"/>
  <c r="D15" i="5"/>
  <c r="D14" i="5"/>
  <c r="D13" i="5"/>
  <c r="D12" i="5"/>
  <c r="D11" i="5"/>
  <c r="D10" i="5"/>
  <c r="D9" i="5"/>
  <c r="A9" i="5"/>
  <c r="A10" i="5" s="1"/>
  <c r="A11" i="5" s="1"/>
  <c r="A12" i="5" s="1"/>
  <c r="A13" i="5" s="1"/>
  <c r="A14" i="5" s="1"/>
  <c r="A15" i="5" s="1"/>
  <c r="A8" i="5"/>
  <c r="A7" i="5"/>
  <c r="G16" i="12" l="1"/>
  <c r="A17" i="9"/>
  <c r="A18" i="7"/>
  <c r="A18" i="8"/>
  <c r="G33" i="12"/>
  <c r="G34" i="13"/>
  <c r="D49" i="12"/>
  <c r="E49" i="12" s="1"/>
</calcChain>
</file>

<file path=xl/sharedStrings.xml><?xml version="1.0" encoding="utf-8"?>
<sst xmlns="http://schemas.openxmlformats.org/spreadsheetml/2006/main" count="526" uniqueCount="196">
  <si>
    <t>Second Quarter</t>
  </si>
  <si>
    <t>Year to Date</t>
  </si>
  <si>
    <t>as Reported</t>
  </si>
  <si>
    <r>
      <t xml:space="preserve">Comparable </t>
    </r>
    <r>
      <rPr>
        <b/>
        <vertAlign val="superscript"/>
        <sz val="11"/>
        <rFont val="Arial Narrow"/>
        <family val="2"/>
      </rPr>
      <t>(1)</t>
    </r>
  </si>
  <si>
    <t xml:space="preserve">Expressed in millions of Mexican pesos. </t>
  </si>
  <si>
    <r>
      <rPr>
        <sz val="11"/>
        <rFont val="Symbol"/>
        <family val="1"/>
        <charset val="2"/>
      </rPr>
      <t>D</t>
    </r>
    <r>
      <rPr>
        <sz val="11"/>
        <rFont val="Arial Narrow"/>
        <family val="2"/>
      </rPr>
      <t>%</t>
    </r>
  </si>
  <si>
    <t>Total revenues</t>
  </si>
  <si>
    <t>Gross profit</t>
  </si>
  <si>
    <t>Operating income</t>
  </si>
  <si>
    <r>
      <t xml:space="preserve">Operating cash flow </t>
    </r>
    <r>
      <rPr>
        <vertAlign val="superscript"/>
        <sz val="11"/>
        <rFont val="Arial Narrow"/>
        <family val="2"/>
      </rPr>
      <t>(2)</t>
    </r>
  </si>
  <si>
    <t>Net income attributable to equity holders of the company</t>
  </si>
  <si>
    <r>
      <t xml:space="preserve">Earnings per share </t>
    </r>
    <r>
      <rPr>
        <vertAlign val="superscript"/>
        <sz val="11"/>
        <rFont val="Arial Narrow"/>
        <family val="2"/>
      </rPr>
      <t>(3)</t>
    </r>
  </si>
  <si>
    <r>
      <rPr>
        <vertAlign val="superscript"/>
        <sz val="9"/>
        <color indexed="63"/>
        <rFont val="Arial Narrow"/>
        <family val="2"/>
      </rPr>
      <t>(1)</t>
    </r>
    <r>
      <rPr>
        <sz val="9"/>
        <color indexed="63"/>
        <rFont val="Arial Narrow"/>
        <family val="2"/>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 includes the results of Coca-Cola FEMSA Philippines Inc., as if the consolidation had taken place at the beginning of first quarter 2016. Coca-Cola FEMSA de Venezuela as reported during 2017 qualifies as a hyperinflationary economy.</t>
    </r>
  </si>
  <si>
    <r>
      <t xml:space="preserve">(2) </t>
    </r>
    <r>
      <rPr>
        <sz val="9"/>
        <color indexed="63"/>
        <rFont val="Arial Narrow"/>
        <family val="2"/>
      </rPr>
      <t xml:space="preserve">Operating cash flow = operating income + depreciation + amortization &amp; other operating non-cash charges. </t>
    </r>
  </si>
  <si>
    <r>
      <t>(3)</t>
    </r>
    <r>
      <rPr>
        <sz val="9"/>
        <color indexed="63"/>
        <rFont val="Arial Narrow"/>
        <family val="2"/>
      </rPr>
      <t xml:space="preserve"> Quarterly earnings / outstanding shares as of the end of the period. Outstanding shares were 2,100.8 million</t>
    </r>
  </si>
  <si>
    <t>T_K46v - KOF SIN VENEZUELA</t>
  </si>
  <si>
    <t>Quarter - Consolidated Income Statement</t>
  </si>
  <si>
    <r>
      <t>Expressed in millions of Mexican pesos</t>
    </r>
    <r>
      <rPr>
        <vertAlign val="superscript"/>
        <sz val="9"/>
        <color theme="1"/>
        <rFont val="Arial Narrow"/>
        <family val="2"/>
      </rPr>
      <t>(1)</t>
    </r>
  </si>
  <si>
    <t>2Q 18</t>
  </si>
  <si>
    <t>% Rev</t>
  </si>
  <si>
    <t>2Q 17</t>
  </si>
  <si>
    <r>
      <rPr>
        <b/>
        <sz val="11"/>
        <color theme="1"/>
        <rFont val="Symbol"/>
        <family val="1"/>
        <charset val="2"/>
      </rPr>
      <t>D</t>
    </r>
    <r>
      <rPr>
        <b/>
        <sz val="11"/>
        <color theme="1"/>
        <rFont val="Arial Narrow"/>
        <family val="2"/>
      </rPr>
      <t xml:space="preserve"> % 
Reported</t>
    </r>
  </si>
  <si>
    <r>
      <rPr>
        <b/>
        <sz val="11"/>
        <color indexed="8"/>
        <rFont val="Symbol"/>
        <family val="1"/>
        <charset val="2"/>
      </rPr>
      <t>D</t>
    </r>
    <r>
      <rPr>
        <b/>
        <sz val="11"/>
        <color indexed="8"/>
        <rFont val="Arial Narrow"/>
        <family val="2"/>
      </rPr>
      <t xml:space="preserve"> % 
Comparable </t>
    </r>
    <r>
      <rPr>
        <b/>
        <vertAlign val="superscript"/>
        <sz val="11"/>
        <color indexed="8"/>
        <rFont val="Arial Narrow"/>
        <family val="2"/>
      </rPr>
      <t>(8)</t>
    </r>
  </si>
  <si>
    <t>Transactions (million transactions)</t>
  </si>
  <si>
    <r>
      <t xml:space="preserve">Volume (million unit cases) </t>
    </r>
    <r>
      <rPr>
        <b/>
        <vertAlign val="superscript"/>
        <sz val="11"/>
        <color theme="1"/>
        <rFont val="Arial Narrow"/>
        <family val="2"/>
      </rPr>
      <t>(2)</t>
    </r>
  </si>
  <si>
    <r>
      <t xml:space="preserve">Average price per unit case </t>
    </r>
    <r>
      <rPr>
        <vertAlign val="superscript"/>
        <sz val="11"/>
        <color theme="1"/>
        <rFont val="Arial Narrow"/>
        <family val="2"/>
      </rPr>
      <t>(2)</t>
    </r>
  </si>
  <si>
    <t>Net revenues</t>
  </si>
  <si>
    <t>Other operating revenues</t>
  </si>
  <si>
    <r>
      <t xml:space="preserve">Total revenues </t>
    </r>
    <r>
      <rPr>
        <b/>
        <vertAlign val="superscript"/>
        <sz val="11"/>
        <color theme="1"/>
        <rFont val="Arial Narrow"/>
        <family val="2"/>
      </rPr>
      <t>(3)</t>
    </r>
  </si>
  <si>
    <t>Cost of goods sold</t>
  </si>
  <si>
    <t>Operating expenses</t>
  </si>
  <si>
    <t>Other operating expenses, net</t>
  </si>
  <si>
    <r>
      <t>Operating equity method (gain) loss in associates</t>
    </r>
    <r>
      <rPr>
        <vertAlign val="superscript"/>
        <sz val="11"/>
        <color theme="1"/>
        <rFont val="Arial Narrow"/>
        <family val="2"/>
      </rPr>
      <t>(4)</t>
    </r>
  </si>
  <si>
    <r>
      <t xml:space="preserve">Operating income </t>
    </r>
    <r>
      <rPr>
        <b/>
        <vertAlign val="superscript"/>
        <sz val="11"/>
        <color theme="1"/>
        <rFont val="Arial Narrow"/>
        <family val="2"/>
      </rPr>
      <t>(5)</t>
    </r>
  </si>
  <si>
    <t>Other non operating expenses, net</t>
  </si>
  <si>
    <r>
      <t>Non Operating equity method (gain) loss in associates</t>
    </r>
    <r>
      <rPr>
        <vertAlign val="superscript"/>
        <sz val="11"/>
        <color theme="1"/>
        <rFont val="Arial Narrow"/>
        <family val="2"/>
      </rPr>
      <t>(6)</t>
    </r>
  </si>
  <si>
    <t>NA</t>
  </si>
  <si>
    <t>Interest expense</t>
  </si>
  <si>
    <t>Interest income</t>
  </si>
  <si>
    <t>Interest expense, net</t>
  </si>
  <si>
    <t>Foreign exchange loss (gain)</t>
  </si>
  <si>
    <t>Loss (gain) on monetary position in inflationary subsidiries</t>
  </si>
  <si>
    <t>Market value (gain) loss on financial instruments</t>
  </si>
  <si>
    <t>Comprehensive financing result</t>
  </si>
  <si>
    <t>Income before taxes</t>
  </si>
  <si>
    <t>Income taxes</t>
  </si>
  <si>
    <t>Consolidated net income</t>
  </si>
  <si>
    <t>Non-controlling interest</t>
  </si>
  <si>
    <r>
      <t xml:space="preserve">Operating income </t>
    </r>
    <r>
      <rPr>
        <vertAlign val="superscript"/>
        <sz val="11"/>
        <color theme="1"/>
        <rFont val="Arial Narrow"/>
        <family val="2"/>
      </rPr>
      <t>(5)</t>
    </r>
  </si>
  <si>
    <t>Depreciation</t>
  </si>
  <si>
    <t>Amortization and other operating non-cash charges</t>
  </si>
  <si>
    <r>
      <t xml:space="preserve">Operating cash flow </t>
    </r>
    <r>
      <rPr>
        <b/>
        <vertAlign val="superscript"/>
        <sz val="11"/>
        <color theme="1"/>
        <rFont val="Arial Narrow"/>
        <family val="2"/>
      </rPr>
      <t>(5)(7)</t>
    </r>
  </si>
  <si>
    <t>CAPEX</t>
  </si>
  <si>
    <r>
      <t>(1)</t>
    </r>
    <r>
      <rPr>
        <sz val="8"/>
        <color indexed="63"/>
        <rFont val="Times New Roman"/>
        <family val="1"/>
      </rPr>
      <t xml:space="preserve"> Except volume and average price per unit case figures.</t>
    </r>
  </si>
  <si>
    <r>
      <t>(2)</t>
    </r>
    <r>
      <rPr>
        <sz val="8"/>
        <color indexed="63"/>
        <rFont val="Times New Roman"/>
        <family val="1"/>
      </rPr>
      <t xml:space="preserve"> Sales volume and average price per unit case exclude beer results.</t>
    </r>
  </si>
  <si>
    <r>
      <t>(3)</t>
    </r>
    <r>
      <rPr>
        <sz val="8"/>
        <color indexed="63"/>
        <rFont val="Times New Roman"/>
        <family val="1"/>
      </rPr>
      <t xml:space="preserve"> Please refer to page 18 for revenue breakdown.</t>
    </r>
  </si>
  <si>
    <r>
      <t>(4)</t>
    </r>
    <r>
      <rPr>
        <sz val="8"/>
        <color indexed="63"/>
        <rFont val="Times New Roman"/>
        <family val="1"/>
      </rPr>
      <t xml:space="preserve"> Includes equity method in Jugos del Valle, Leao Alimentos, Estrella Azul, among others.</t>
    </r>
  </si>
  <si>
    <r>
      <t>(5)</t>
    </r>
    <r>
      <rPr>
        <sz val="8"/>
        <color indexed="63"/>
        <rFont val="Times New Roman"/>
        <family val="1"/>
      </rPr>
      <t xml:space="preserve"> The operating income and operating cash flow lines are presented as non-gaap measures for the convenience of the reader.</t>
    </r>
  </si>
  <si>
    <r>
      <t>(6)</t>
    </r>
    <r>
      <rPr>
        <sz val="8"/>
        <color indexed="63"/>
        <rFont val="Times New Roman"/>
        <family val="1"/>
      </rPr>
      <t xml:space="preserve"> Includes equity method in PIASA, IEQSA, Beta San Miguel, IMER and KSP Participacoes among others.</t>
    </r>
  </si>
  <si>
    <r>
      <t>(7)</t>
    </r>
    <r>
      <rPr>
        <sz val="8"/>
        <color indexed="63"/>
        <rFont val="Times New Roman"/>
        <family val="1"/>
      </rPr>
      <t xml:space="preserve"> Operating cash flow = operating income + depreciation, amortization &amp; other operating non-cash charges.</t>
    </r>
  </si>
  <si>
    <r>
      <t>(8)</t>
    </r>
    <r>
      <rPr>
        <sz val="8"/>
        <color indexed="63"/>
        <rFont val="Times New Roman"/>
        <family val="1"/>
      </rPr>
      <t xml:space="preserve"> Please refer to page 10 for our definition of “comparable” and a description of the factors affecting the comparability of our financial and operating performance. </t>
    </r>
  </si>
  <si>
    <t>YTD - Consolidated Income Statement</t>
  </si>
  <si>
    <t>YTD 2018</t>
  </si>
  <si>
    <t>YTD 2017</t>
  </si>
  <si>
    <r>
      <t>(3)</t>
    </r>
    <r>
      <rPr>
        <sz val="8"/>
        <color indexed="63"/>
        <rFont val="Times New Roman"/>
        <family val="1"/>
      </rPr>
      <t xml:space="preserve"> Please refer to page 19 for revenue breakdown.</t>
    </r>
  </si>
  <si>
    <r>
      <t>(4)</t>
    </r>
    <r>
      <rPr>
        <sz val="8"/>
        <color indexed="63"/>
        <rFont val="Times New Roman"/>
        <family val="1"/>
      </rPr>
      <t xml:space="preserve"> Includes equity method in Jugos del Valle, Leao Alimentos, Estrella Azul, among others. For January '17 includes Coca-Cola FEMSA Philippines, Inc.</t>
    </r>
  </si>
  <si>
    <t>L_K49 - Mexico y Centroamerica</t>
  </si>
  <si>
    <t>Mexico &amp; Central America Division</t>
  </si>
  <si>
    <t>Quarterly information</t>
  </si>
  <si>
    <r>
      <rPr>
        <b/>
        <sz val="11"/>
        <color theme="1"/>
        <rFont val="Symbol"/>
        <family val="1"/>
        <charset val="2"/>
      </rPr>
      <t>D</t>
    </r>
    <r>
      <rPr>
        <b/>
        <sz val="11"/>
        <color theme="1"/>
        <rFont val="Arial Narrow"/>
        <family val="2"/>
      </rPr>
      <t xml:space="preserve"> % 
Comparable</t>
    </r>
    <r>
      <rPr>
        <b/>
        <vertAlign val="superscript"/>
        <sz val="11"/>
        <color theme="1"/>
        <rFont val="Arial Narrow"/>
        <family val="2"/>
      </rPr>
      <t>(6)</t>
    </r>
  </si>
  <si>
    <t>Volume (million unit cases)</t>
  </si>
  <si>
    <t xml:space="preserve">Average price per unit case </t>
  </si>
  <si>
    <r>
      <t xml:space="preserve">Total revenues </t>
    </r>
    <r>
      <rPr>
        <b/>
        <vertAlign val="superscript"/>
        <sz val="11"/>
        <color theme="1"/>
        <rFont val="Arial Narrow"/>
        <family val="2"/>
      </rPr>
      <t>(2)</t>
    </r>
  </si>
  <si>
    <r>
      <t xml:space="preserve">Operating equity method (gain) loss in associates </t>
    </r>
    <r>
      <rPr>
        <vertAlign val="superscript"/>
        <sz val="11"/>
        <color theme="1"/>
        <rFont val="Arial Narrow"/>
        <family val="2"/>
      </rPr>
      <t>(3)</t>
    </r>
  </si>
  <si>
    <r>
      <t xml:space="preserve">Operating income </t>
    </r>
    <r>
      <rPr>
        <b/>
        <vertAlign val="superscript"/>
        <sz val="11"/>
        <color theme="1"/>
        <rFont val="Arial Narrow"/>
        <family val="2"/>
      </rPr>
      <t>(4)</t>
    </r>
  </si>
  <si>
    <t>Depreciation, amortization &amp; other operating non-cash charges</t>
  </si>
  <si>
    <r>
      <t xml:space="preserve">Operating cash flow </t>
    </r>
    <r>
      <rPr>
        <b/>
        <vertAlign val="superscript"/>
        <sz val="11"/>
        <color theme="1"/>
        <rFont val="Arial Narrow"/>
        <family val="2"/>
      </rPr>
      <t>(4)(5)</t>
    </r>
  </si>
  <si>
    <t>Accumulated information</t>
  </si>
  <si>
    <r>
      <t xml:space="preserve">(2) </t>
    </r>
    <r>
      <rPr>
        <sz val="8"/>
        <color indexed="63"/>
        <rFont val="Times New Roman"/>
        <family val="1"/>
      </rPr>
      <t>Please refer to pages 18 and 19 for revenue breakdown.</t>
    </r>
  </si>
  <si>
    <r>
      <t xml:space="preserve">(3) </t>
    </r>
    <r>
      <rPr>
        <sz val="8"/>
        <rFont val="Times New Roman"/>
        <family val="1"/>
      </rPr>
      <t>Includes equity method in Jugos del Valle, Estrella Azul, among others. For January '17 includes Coca-Cola FEMSA Philippines, Inc.</t>
    </r>
  </si>
  <si>
    <r>
      <t>(4)</t>
    </r>
    <r>
      <rPr>
        <sz val="8"/>
        <color indexed="63"/>
        <rFont val="Times New Roman"/>
        <family val="1"/>
      </rPr>
      <t xml:space="preserve"> The operating income and operating cash flow lines are presented as non-gaap measures for the convenience of the reader.</t>
    </r>
  </si>
  <si>
    <r>
      <t>(5)</t>
    </r>
    <r>
      <rPr>
        <sz val="8"/>
        <color indexed="63"/>
        <rFont val="Times New Roman"/>
        <family val="1"/>
      </rPr>
      <t xml:space="preserve"> Operating cash flow = operating income + depreciation, amortization &amp; other operating non-cash charges.</t>
    </r>
  </si>
  <si>
    <r>
      <t>(6)</t>
    </r>
    <r>
      <rPr>
        <sz val="8"/>
        <color indexed="63"/>
        <rFont val="Times New Roman"/>
        <family val="1"/>
      </rPr>
      <t xml:space="preserve"> Please refer to page 10 for our definition of “comparable” and a description of the factors affecting the comparability of our financial and operating performance. </t>
    </r>
  </si>
  <si>
    <t>South America Division</t>
  </si>
  <si>
    <r>
      <rPr>
        <b/>
        <sz val="11"/>
        <color theme="1"/>
        <rFont val="Symbol"/>
        <family val="1"/>
        <charset val="2"/>
      </rPr>
      <t>D</t>
    </r>
    <r>
      <rPr>
        <b/>
        <sz val="11"/>
        <color theme="1"/>
        <rFont val="Arial Narrow"/>
        <family val="2"/>
      </rPr>
      <t xml:space="preserve"> % 
Comparable</t>
    </r>
    <r>
      <rPr>
        <b/>
        <vertAlign val="superscript"/>
        <sz val="11"/>
        <color theme="1"/>
        <rFont val="Arial Narrow"/>
        <family val="2"/>
      </rPr>
      <t>(7)</t>
    </r>
  </si>
  <si>
    <r>
      <t xml:space="preserve">Operating equity method (gain) loss in associates </t>
    </r>
    <r>
      <rPr>
        <vertAlign val="superscript"/>
        <sz val="11"/>
        <color theme="1"/>
        <rFont val="Arial Narrow"/>
        <family val="2"/>
      </rPr>
      <t>(4)</t>
    </r>
  </si>
  <si>
    <r>
      <t xml:space="preserve">Operating cash flow </t>
    </r>
    <r>
      <rPr>
        <b/>
        <vertAlign val="superscript"/>
        <sz val="11"/>
        <color theme="1"/>
        <rFont val="Arial Narrow"/>
        <family val="2"/>
      </rPr>
      <t>(5)(6)</t>
    </r>
  </si>
  <si>
    <r>
      <t>(3)</t>
    </r>
    <r>
      <rPr>
        <sz val="8"/>
        <color indexed="63"/>
        <rFont val="Times New Roman"/>
        <family val="1"/>
      </rPr>
      <t xml:space="preserve"> Please refer to pages 18 and 19 for revenue breakdown.</t>
    </r>
  </si>
  <si>
    <r>
      <t>(4)</t>
    </r>
    <r>
      <rPr>
        <sz val="8"/>
        <color indexed="63"/>
        <rFont val="Times New Roman"/>
        <family val="1"/>
      </rPr>
      <t xml:space="preserve"> Includes equity method in Leao Alimentos, Verde Campo, among others.</t>
    </r>
  </si>
  <si>
    <r>
      <t>(6)</t>
    </r>
    <r>
      <rPr>
        <sz val="8"/>
        <color indexed="63"/>
        <rFont val="Times New Roman"/>
        <family val="1"/>
      </rPr>
      <t xml:space="preserve"> Operating cash flow = operating income + depreciation, amortization &amp; other operating non-cash charges.</t>
    </r>
  </si>
  <si>
    <r>
      <t>(7)</t>
    </r>
    <r>
      <rPr>
        <sz val="8"/>
        <color indexed="63"/>
        <rFont val="Times New Roman"/>
        <family val="1"/>
      </rPr>
      <t xml:space="preserve"> Please refer to page 10 for our definition of “comparable” and a description of the factors affecting the comparability of our financial and operating performance.</t>
    </r>
  </si>
  <si>
    <t>Asia Division</t>
  </si>
  <si>
    <r>
      <rPr>
        <b/>
        <sz val="11"/>
        <color theme="1"/>
        <rFont val="Symbol"/>
        <family val="1"/>
        <charset val="2"/>
      </rPr>
      <t>D</t>
    </r>
    <r>
      <rPr>
        <b/>
        <sz val="11"/>
        <color theme="1"/>
        <rFont val="Arial Narrow"/>
        <family val="2"/>
      </rPr>
      <t xml:space="preserve"> % 
Comparable</t>
    </r>
    <r>
      <rPr>
        <b/>
        <vertAlign val="superscript"/>
        <sz val="11"/>
        <color theme="1"/>
        <rFont val="Arial Narrow"/>
        <family val="2"/>
      </rPr>
      <t>(4)</t>
    </r>
  </si>
  <si>
    <t>Average price per unit case</t>
  </si>
  <si>
    <r>
      <t>YTD 2017</t>
    </r>
    <r>
      <rPr>
        <b/>
        <vertAlign val="superscript"/>
        <sz val="8.8000000000000007"/>
        <color theme="1"/>
        <rFont val="Arial Narrow"/>
        <family val="2"/>
      </rPr>
      <t>(2)</t>
    </r>
  </si>
  <si>
    <r>
      <t xml:space="preserve">Transactions (million transactions) </t>
    </r>
    <r>
      <rPr>
        <b/>
        <vertAlign val="superscript"/>
        <sz val="11"/>
        <color theme="1"/>
        <rFont val="Arial Narrow"/>
        <family val="2"/>
      </rPr>
      <t>(2)</t>
    </r>
  </si>
  <si>
    <r>
      <t>(2)</t>
    </r>
    <r>
      <rPr>
        <sz val="8"/>
        <color indexed="63"/>
        <rFont val="Times New Roman"/>
        <family val="1"/>
      </rPr>
      <t xml:space="preserve"> Includes February to June for 2017</t>
    </r>
  </si>
  <si>
    <r>
      <t>(3)</t>
    </r>
    <r>
      <rPr>
        <sz val="8"/>
        <color indexed="63"/>
        <rFont val="Times New Roman"/>
        <family val="1"/>
      </rPr>
      <t xml:space="preserve"> Operating cash flow = operating income + depreciation, amortization &amp; other operating non-cash charges.</t>
    </r>
  </si>
  <si>
    <r>
      <t>(4)</t>
    </r>
    <r>
      <rPr>
        <sz val="8"/>
        <color indexed="63"/>
        <rFont val="Times New Roman"/>
        <family val="1"/>
      </rPr>
      <t xml:space="preserve"> Please refer to page 10 for our definition of “comparable” and a description of the factors affecting the comparability of our financial and operating performance. </t>
    </r>
  </si>
  <si>
    <t>Consolidated Balance Sheet</t>
  </si>
  <si>
    <t>Expressed in millions of Mexican pesos.</t>
  </si>
  <si>
    <t>Jun-18</t>
  </si>
  <si>
    <t>Dec-17</t>
  </si>
  <si>
    <t>Assets</t>
  </si>
  <si>
    <t>Current Assets</t>
  </si>
  <si>
    <t>Cash, cash equivalents and marketable securities</t>
  </si>
  <si>
    <t>Ps.</t>
  </si>
  <si>
    <t>Total accounts receivable</t>
  </si>
  <si>
    <t>Inventories</t>
  </si>
  <si>
    <t>Other current assets</t>
  </si>
  <si>
    <t>Total current assets</t>
  </si>
  <si>
    <t>Property, plant and equipment</t>
  </si>
  <si>
    <t>Accumulated depreciation</t>
  </si>
  <si>
    <t>Total property, plant and equipment, net</t>
  </si>
  <si>
    <t>Investment in shares</t>
  </si>
  <si>
    <t>Intangibles assets and other assets</t>
  </si>
  <si>
    <t>Other non-current assets</t>
  </si>
  <si>
    <t>Total Assets</t>
  </si>
  <si>
    <t>Liabilities and Equity</t>
  </si>
  <si>
    <t>Current Liabilities</t>
  </si>
  <si>
    <t>Short-term bank loans and notes payable</t>
  </si>
  <si>
    <t>Suppliers</t>
  </si>
  <si>
    <t>Other current liabilities</t>
  </si>
  <si>
    <t>Total current liabilities</t>
  </si>
  <si>
    <t>Long-term bank loans and notes payable</t>
  </si>
  <si>
    <t>Other long-term liabilities</t>
  </si>
  <si>
    <t>Total liabilities</t>
  </si>
  <si>
    <t>Equity</t>
  </si>
  <si>
    <t>Total controlling interest</t>
  </si>
  <si>
    <t>Total equity</t>
  </si>
  <si>
    <t>Total Liabilities and Equity</t>
  </si>
  <si>
    <t xml:space="preserve">Macroeconomic Information </t>
  </si>
  <si>
    <t>Second quarter 2018</t>
  </si>
  <si>
    <r>
      <t>Inflation</t>
    </r>
    <r>
      <rPr>
        <b/>
        <vertAlign val="superscript"/>
        <sz val="12.65"/>
        <color theme="1"/>
        <rFont val="Arial Narrow"/>
        <family val="2"/>
      </rPr>
      <t>(1)</t>
    </r>
  </si>
  <si>
    <t>LTM</t>
  </si>
  <si>
    <t>YTD</t>
  </si>
  <si>
    <t>Mexico</t>
  </si>
  <si>
    <t>Colombia</t>
  </si>
  <si>
    <r>
      <t xml:space="preserve">Venezuela </t>
    </r>
    <r>
      <rPr>
        <vertAlign val="superscript"/>
        <sz val="11"/>
        <color theme="1"/>
        <rFont val="Arial Narrow"/>
        <family val="2"/>
      </rPr>
      <t>(2)</t>
    </r>
  </si>
  <si>
    <t>Brazil</t>
  </si>
  <si>
    <t>Argentina</t>
  </si>
  <si>
    <t>Philippines</t>
  </si>
  <si>
    <r>
      <rPr>
        <vertAlign val="superscript"/>
        <sz val="10.35"/>
        <color theme="1"/>
        <rFont val="Arial Narrow"/>
        <family val="2"/>
      </rPr>
      <t>(1)</t>
    </r>
    <r>
      <rPr>
        <sz val="9"/>
        <color theme="1"/>
        <rFont val="Arial Narrow"/>
        <family val="2"/>
      </rPr>
      <t xml:space="preserve"> Source: inflation estimated by the company based on historic publications from the Central Banks of each country.</t>
    </r>
  </si>
  <si>
    <r>
      <t xml:space="preserve">Average Exchange Rates for each Period </t>
    </r>
    <r>
      <rPr>
        <b/>
        <vertAlign val="superscript"/>
        <sz val="12.65"/>
        <color theme="1"/>
        <rFont val="Arial Narrow"/>
        <family val="2"/>
      </rPr>
      <t>(2)</t>
    </r>
  </si>
  <si>
    <t>Quarterly Exchange Rate (local currency per USD)</t>
  </si>
  <si>
    <t>Accumulated Exchange Rate (local currency per USD)</t>
  </si>
  <si>
    <r>
      <rPr>
        <b/>
        <sz val="11"/>
        <color theme="1"/>
        <rFont val="Symbol"/>
        <family val="1"/>
        <charset val="2"/>
      </rPr>
      <t>D</t>
    </r>
    <r>
      <rPr>
        <b/>
        <sz val="11"/>
        <color theme="1"/>
        <rFont val="Arial Narrow"/>
        <family val="2"/>
      </rPr>
      <t xml:space="preserve"> %</t>
    </r>
  </si>
  <si>
    <t>YTD 18</t>
  </si>
  <si>
    <t>YTD 17</t>
  </si>
  <si>
    <t>Guatemala</t>
  </si>
  <si>
    <t>Nicaragua</t>
  </si>
  <si>
    <t>Costa Rica</t>
  </si>
  <si>
    <t>Panama</t>
  </si>
  <si>
    <t>Venezuela</t>
  </si>
  <si>
    <t>End of Period Exchange Rates</t>
  </si>
  <si>
    <t>Quarter Exchange Rate (local currency per USD)</t>
  </si>
  <si>
    <t>Previous Quarter Exchange Rate (local currency per USD)</t>
  </si>
  <si>
    <t>Jun 2018</t>
  </si>
  <si>
    <t>Jun 2017</t>
  </si>
  <si>
    <t>Mar 2018</t>
  </si>
  <si>
    <t>Mar 2017</t>
  </si>
  <si>
    <r>
      <rPr>
        <vertAlign val="superscript"/>
        <sz val="10.35"/>
        <color theme="1"/>
        <rFont val="Arial Narrow"/>
        <family val="2"/>
      </rPr>
      <t xml:space="preserve">(2) </t>
    </r>
    <r>
      <rPr>
        <sz val="9"/>
        <color theme="1"/>
        <rFont val="Arial Narrow"/>
        <family val="2"/>
      </rPr>
      <t>Average exchange rate for each period computed with the average exchange rate of each month.</t>
    </r>
  </si>
  <si>
    <t>Quarter - Volume, Transactions &amp; Revenues</t>
  </si>
  <si>
    <t>For the three months ended on June 30, 2018 and 2017</t>
  </si>
  <si>
    <t>Volume</t>
  </si>
  <si>
    <t>Expressed in million unit cases</t>
  </si>
  <si>
    <t>2Q 2018</t>
  </si>
  <si>
    <t>2Q 2017</t>
  </si>
  <si>
    <t>YoY</t>
  </si>
  <si>
    <t>Sparkling</t>
  </si>
  <si>
    <r>
      <t xml:space="preserve">Water </t>
    </r>
    <r>
      <rPr>
        <vertAlign val="superscript"/>
        <sz val="11"/>
        <color theme="1"/>
        <rFont val="Arial Narrow"/>
        <family val="2"/>
      </rPr>
      <t>(1)</t>
    </r>
  </si>
  <si>
    <r>
      <t xml:space="preserve">Bulk </t>
    </r>
    <r>
      <rPr>
        <vertAlign val="superscript"/>
        <sz val="11"/>
        <color theme="1"/>
        <rFont val="Arial Narrow"/>
        <family val="2"/>
      </rPr>
      <t>(2)</t>
    </r>
  </si>
  <si>
    <t>Stills</t>
  </si>
  <si>
    <t>Total</t>
  </si>
  <si>
    <t>D%</t>
  </si>
  <si>
    <t>Central America</t>
  </si>
  <si>
    <t>Mexico and Central America</t>
  </si>
  <si>
    <t>-</t>
  </si>
  <si>
    <t>South America</t>
  </si>
  <si>
    <t>Asia</t>
  </si>
  <si>
    <r>
      <rPr>
        <vertAlign val="superscript"/>
        <sz val="9"/>
        <color theme="1"/>
        <rFont val="Arial Narrow"/>
        <family val="2"/>
      </rPr>
      <t>(1)</t>
    </r>
    <r>
      <rPr>
        <sz val="9"/>
        <color theme="1"/>
        <rFont val="Arial Narrow"/>
        <family val="2"/>
      </rPr>
      <t xml:space="preserve"> Excludes water presentations larger than 5.0 Lt ; includes flavored water</t>
    </r>
  </si>
  <si>
    <r>
      <rPr>
        <vertAlign val="superscript"/>
        <sz val="9"/>
        <color theme="1"/>
        <rFont val="Arial Narrow"/>
        <family val="2"/>
      </rPr>
      <t>(2)</t>
    </r>
    <r>
      <rPr>
        <sz val="9"/>
        <color theme="1"/>
        <rFont val="Arial Narrow"/>
        <family val="2"/>
      </rPr>
      <t xml:space="preserve"> Bulk Water  = Still bottled water in 5.0, 19.0 and 20.0 - liter packaging presentations; includes flavored water</t>
    </r>
  </si>
  <si>
    <t>Transactions</t>
  </si>
  <si>
    <t>Expressed in million transactions</t>
  </si>
  <si>
    <t>Water</t>
  </si>
  <si>
    <t xml:space="preserve"> </t>
  </si>
  <si>
    <t>Revenues</t>
  </si>
  <si>
    <t>Expressed in million Mexican Pesos</t>
  </si>
  <si>
    <r>
      <t xml:space="preserve">Brazil </t>
    </r>
    <r>
      <rPr>
        <vertAlign val="superscript"/>
        <sz val="11"/>
        <color theme="1"/>
        <rFont val="Arial Narrow"/>
        <family val="2"/>
      </rPr>
      <t>(3)</t>
    </r>
  </si>
  <si>
    <r>
      <rPr>
        <vertAlign val="superscript"/>
        <sz val="9"/>
        <color theme="1"/>
        <rFont val="Arial Narrow"/>
        <family val="2"/>
      </rPr>
      <t>(3)</t>
    </r>
    <r>
      <rPr>
        <sz val="9"/>
        <color theme="1"/>
        <rFont val="Arial Narrow"/>
        <family val="2"/>
      </rPr>
      <t xml:space="preserve"> Brazil includes Beer revenues of Ps. 2,843 million for the second quarter of 2018 and Ps. 2,402 million for the same period of the previous year. </t>
    </r>
  </si>
  <si>
    <t>YTD - Volume, Transactions &amp; Revenues</t>
  </si>
  <si>
    <t>For the six months ended on June 30, 2018 and 2017</t>
  </si>
  <si>
    <r>
      <t xml:space="preserve">Philippines </t>
    </r>
    <r>
      <rPr>
        <vertAlign val="superscript"/>
        <sz val="11"/>
        <color theme="1"/>
        <rFont val="Arial Narrow"/>
        <family val="2"/>
      </rPr>
      <t>(3)</t>
    </r>
  </si>
  <si>
    <r>
      <rPr>
        <vertAlign val="superscript"/>
        <sz val="9"/>
        <color theme="1"/>
        <rFont val="Arial Narrow"/>
        <family val="2"/>
      </rPr>
      <t>(3)</t>
    </r>
    <r>
      <rPr>
        <sz val="9"/>
        <color theme="1"/>
        <rFont val="Arial Narrow"/>
        <family val="2"/>
      </rPr>
      <t xml:space="preserve"> Philippines information reported for 2017 includes February to June.</t>
    </r>
  </si>
  <si>
    <r>
      <t xml:space="preserve">Brazil </t>
    </r>
    <r>
      <rPr>
        <vertAlign val="superscript"/>
        <sz val="11"/>
        <color theme="1"/>
        <rFont val="Arial Narrow"/>
        <family val="2"/>
      </rPr>
      <t>(4)</t>
    </r>
  </si>
  <si>
    <r>
      <rPr>
        <vertAlign val="superscript"/>
        <sz val="9"/>
        <color theme="1"/>
        <rFont val="Arial Narrow"/>
        <family val="2"/>
      </rPr>
      <t>(4)</t>
    </r>
    <r>
      <rPr>
        <sz val="9"/>
        <color theme="1"/>
        <rFont val="Arial Narrow"/>
        <family val="2"/>
      </rPr>
      <t xml:space="preserve"> Brazil includes Beer revenues of Ps. 6,429 million for the first six months of 2018 and Ps. 5,927 million for the same period of the previous year.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</si>
</sst>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0.00_-;\-* #,##0.00_-;_-* &quot;-&quot;??_-;_-@_-"/>
    <numFmt numFmtId="164" formatCode="0.0%;\(0.0%\)"/>
    <numFmt numFmtId="165" formatCode="0.0%"/>
    <numFmt numFmtId="166" formatCode="_(* #,##0.0_);_(* \(#,##0.0\);_(* &quot;-&quot;??_);_(@_)"/>
    <numFmt numFmtId="167" formatCode="_(* #,##0_);_(* \(#,##0\);_(* &quot;-&quot;??_);_(@_)"/>
    <numFmt numFmtId="168" formatCode="0.0%;\-0.0%"/>
    <numFmt numFmtId="169" formatCode="_(* #,##0.00_);_(* \(#,##0.00\);_(* &quot;-&quot;??_);_(@_)"/>
    <numFmt numFmtId="170" formatCode="0.0"/>
    <numFmt numFmtId="171" formatCode="_-* #,##0.00000000000000_-;\-* #,##0.00000000000000_-;_-* &quot;-&quot;??_-;_-@_-"/>
    <numFmt numFmtId="172" formatCode="_(* #,##0.00000000_);_(* \(#,##0.00000000\);_(* &quot;-&quot;??_);_(@_)"/>
    <numFmt numFmtId="173" formatCode="0.0%;[Red]\(0.0%\)"/>
    <numFmt numFmtId="174" formatCode="0.00000%"/>
    <numFmt numFmtId="175" formatCode="#,##0.0"/>
    <numFmt numFmtId="176" formatCode="0.00\ &quot;años&quot;"/>
    <numFmt numFmtId="177" formatCode="m\o\n\th\ d\,\ yyyy"/>
    <numFmt numFmtId="178" formatCode=";;;"/>
    <numFmt numFmtId="179" formatCode="#,##0.00[$€];[Red]\-#,##0.00[$€]"/>
    <numFmt numFmtId="180" formatCode="#.00"/>
    <numFmt numFmtId="181" formatCode="#."/>
    <numFmt numFmtId="182" formatCode="_(* #,##0_);_(* \(#,##0\);_(* &quot;-&quot;_);_(@_)"/>
    <numFmt numFmtId="183" formatCode="General_)"/>
  </numFmts>
  <fonts count="6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Narrow"/>
      <family val="2"/>
    </font>
    <font>
      <b/>
      <sz val="11"/>
      <color theme="0"/>
      <name val="Arial Narrow"/>
      <family val="2"/>
    </font>
    <font>
      <b/>
      <sz val="11"/>
      <name val="Arial Narrow"/>
      <family val="2"/>
    </font>
    <font>
      <b/>
      <vertAlign val="superscript"/>
      <sz val="11"/>
      <name val="Arial Narrow"/>
      <family val="2"/>
    </font>
    <font>
      <i/>
      <sz val="9"/>
      <name val="Arial Narrow"/>
      <family val="2"/>
    </font>
    <font>
      <sz val="11"/>
      <name val="Symbol"/>
      <family val="1"/>
      <charset val="2"/>
    </font>
    <font>
      <vertAlign val="superscript"/>
      <sz val="11"/>
      <name val="Arial Narrow"/>
      <family val="2"/>
    </font>
    <font>
      <sz val="9"/>
      <color indexed="63"/>
      <name val="Arial Narrow"/>
      <family val="2"/>
    </font>
    <font>
      <sz val="9"/>
      <name val="Arial Narrow"/>
      <family val="2"/>
    </font>
    <font>
      <vertAlign val="superscript"/>
      <sz val="9"/>
      <color indexed="63"/>
      <name val="Arial Narrow"/>
      <family val="2"/>
    </font>
    <font>
      <b/>
      <sz val="9"/>
      <color theme="0" tint="-0.499984740745262"/>
      <name val="Arial Narrow"/>
      <family val="2"/>
    </font>
    <font>
      <b/>
      <sz val="14"/>
      <color theme="1"/>
      <name val="Arial Narrow"/>
      <family val="2"/>
    </font>
    <font>
      <sz val="11"/>
      <color theme="1"/>
      <name val="Arial Narrow"/>
      <family val="2"/>
    </font>
    <font>
      <sz val="9"/>
      <color theme="1"/>
      <name val="Arial Narrow"/>
      <family val="2"/>
    </font>
    <font>
      <vertAlign val="superscript"/>
      <sz val="9"/>
      <color theme="1"/>
      <name val="Arial Narrow"/>
      <family val="2"/>
    </font>
    <font>
      <b/>
      <sz val="11"/>
      <color theme="1"/>
      <name val="Arial Narrow"/>
      <family val="2"/>
    </font>
    <font>
      <b/>
      <sz val="11"/>
      <color theme="1"/>
      <name val="Symbol"/>
      <family val="1"/>
      <charset val="2"/>
    </font>
    <font>
      <b/>
      <sz val="11"/>
      <color indexed="8"/>
      <name val="Symbol"/>
      <family val="1"/>
      <charset val="2"/>
    </font>
    <font>
      <b/>
      <sz val="11"/>
      <color indexed="8"/>
      <name val="Arial Narrow"/>
      <family val="2"/>
    </font>
    <font>
      <b/>
      <vertAlign val="superscript"/>
      <sz val="11"/>
      <color indexed="8"/>
      <name val="Arial Narrow"/>
      <family val="2"/>
    </font>
    <font>
      <b/>
      <vertAlign val="superscript"/>
      <sz val="11"/>
      <color theme="1"/>
      <name val="Arial Narrow"/>
      <family val="2"/>
    </font>
    <font>
      <vertAlign val="superscript"/>
      <sz val="11"/>
      <color theme="1"/>
      <name val="Arial Narrow"/>
      <family val="2"/>
    </font>
    <font>
      <vertAlign val="superscript"/>
      <sz val="8"/>
      <color indexed="63"/>
      <name val="Times New Roman"/>
      <family val="1"/>
    </font>
    <font>
      <sz val="8"/>
      <color indexed="63"/>
      <name val="Times New Roman"/>
      <family val="1"/>
    </font>
    <font>
      <sz val="9"/>
      <color theme="0" tint="-0.499984740745262"/>
      <name val="Arial Narrow"/>
      <family val="2"/>
    </font>
    <font>
      <vertAlign val="superscript"/>
      <sz val="8"/>
      <name val="Times New Roman"/>
      <family val="1"/>
    </font>
    <font>
      <sz val="8"/>
      <name val="Times New Roman"/>
      <family val="1"/>
    </font>
    <font>
      <b/>
      <vertAlign val="superscript"/>
      <sz val="8.8000000000000007"/>
      <color theme="1"/>
      <name val="Arial Narrow"/>
      <family val="2"/>
    </font>
    <font>
      <i/>
      <sz val="11"/>
      <color theme="1"/>
      <name val="Arial Narrow"/>
      <family val="2"/>
    </font>
    <font>
      <b/>
      <vertAlign val="superscript"/>
      <sz val="12.65"/>
      <color theme="1"/>
      <name val="Arial Narrow"/>
      <family val="2"/>
    </font>
    <font>
      <vertAlign val="superscript"/>
      <sz val="10.35"/>
      <color theme="1"/>
      <name val="Arial Narrow"/>
      <family val="2"/>
    </font>
    <font>
      <i/>
      <sz val="9"/>
      <color theme="1"/>
      <name val="Arial Narrow"/>
      <family val="2"/>
    </font>
    <font>
      <b/>
      <sz val="10"/>
      <color theme="1"/>
      <name val="Arial Narrow"/>
      <family val="2"/>
    </font>
    <font>
      <b/>
      <sz val="10"/>
      <color theme="1"/>
      <name val="Symbol"/>
      <family val="1"/>
      <charset val="2"/>
    </font>
    <font>
      <sz val="11"/>
      <color theme="0"/>
      <name val="Arial Narrow"/>
      <family val="2"/>
    </font>
    <font>
      <sz val="11"/>
      <color indexed="8"/>
      <name val="Calibri"/>
      <family val="2"/>
    </font>
    <font>
      <sz val="11"/>
      <color indexed="9"/>
      <name val="Calibri"/>
      <family val="2"/>
    </font>
    <font>
      <sz val="10"/>
      <name val="Courier"/>
      <family val="3"/>
    </font>
    <font>
      <sz val="11"/>
      <color indexed="17"/>
      <name val="Calibri"/>
      <family val="2"/>
    </font>
    <font>
      <sz val="10"/>
      <color indexed="22"/>
      <name val="Arial"/>
      <family val="2"/>
    </font>
    <font>
      <b/>
      <sz val="11"/>
      <color indexed="52"/>
      <name val="Calibri"/>
      <family val="2"/>
    </font>
    <font>
      <b/>
      <sz val="11"/>
      <color indexed="9"/>
      <name val="Calibri"/>
      <family val="2"/>
    </font>
    <font>
      <sz val="11"/>
      <color indexed="52"/>
      <name val="Calibri"/>
      <family val="2"/>
    </font>
    <font>
      <sz val="10"/>
      <name val="Helv"/>
    </font>
    <font>
      <sz val="1"/>
      <color indexed="8"/>
      <name val="Courier"/>
      <family val="3"/>
    </font>
    <font>
      <b/>
      <sz val="11"/>
      <color indexed="56"/>
      <name val="Calibri"/>
      <family val="2"/>
    </font>
    <font>
      <sz val="11"/>
      <color indexed="62"/>
      <name val="Calibri"/>
      <family val="2"/>
    </font>
    <font>
      <i/>
      <sz val="11"/>
      <color rgb="FFFF0000"/>
      <name val="Calibri"/>
      <family val="2"/>
      <scheme val="minor"/>
    </font>
    <font>
      <sz val="12"/>
      <name val="Arial"/>
      <family val="2"/>
    </font>
    <font>
      <sz val="10"/>
      <name val="MS Sans"/>
    </font>
    <font>
      <sz val="8"/>
      <name val="Arial"/>
      <family val="2"/>
    </font>
    <font>
      <b/>
      <sz val="12"/>
      <name val="Arial"/>
      <family val="2"/>
    </font>
    <font>
      <b/>
      <sz val="1"/>
      <color indexed="8"/>
      <name val="Courier"/>
      <family val="3"/>
    </font>
    <font>
      <b/>
      <sz val="9"/>
      <name val="Times New Roman"/>
      <family val="1"/>
    </font>
    <font>
      <sz val="11"/>
      <color indexed="20"/>
      <name val="Calibri"/>
      <family val="2"/>
    </font>
    <font>
      <sz val="10"/>
      <color indexed="12"/>
      <name val="Arial"/>
      <family val="2"/>
    </font>
    <font>
      <sz val="11"/>
      <color indexed="60"/>
      <name val="Calibri"/>
      <family val="2"/>
    </font>
    <font>
      <sz val="7"/>
      <name val="Small Fonts"/>
      <family val="2"/>
    </font>
    <font>
      <b/>
      <sz val="11"/>
      <color indexed="63"/>
      <name val="Calibri"/>
      <family val="2"/>
    </font>
    <font>
      <b/>
      <sz val="10"/>
      <name val="Arial Rounded MT Bold"/>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s>
  <fills count="4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0000"/>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808080"/>
        <bgColor indexed="64"/>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35">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auto="1"/>
      </top>
      <bottom style="thin">
        <color auto="1"/>
      </bottom>
      <diagonal/>
    </border>
    <border>
      <left/>
      <right/>
      <top style="medium">
        <color auto="1"/>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double">
        <color indexed="64"/>
      </bottom>
      <diagonal/>
    </border>
    <border>
      <left/>
      <right/>
      <top style="thin">
        <color auto="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16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1" fillId="3" borderId="0" applyNumberFormat="0" applyBorder="0" applyAlignment="0" applyProtection="0"/>
    <xf numFmtId="0" fontId="39" fillId="23" borderId="0" applyNumberFormat="0" applyBorder="0" applyAlignment="0" applyProtection="0"/>
    <xf numFmtId="0" fontId="1" fillId="5" borderId="0" applyNumberFormat="0" applyBorder="0" applyAlignment="0" applyProtection="0"/>
    <xf numFmtId="0" fontId="39" fillId="24" borderId="0" applyNumberFormat="0" applyBorder="0" applyAlignment="0" applyProtection="0"/>
    <xf numFmtId="0" fontId="1" fillId="7" borderId="0" applyNumberFormat="0" applyBorder="0" applyAlignment="0" applyProtection="0"/>
    <xf numFmtId="0" fontId="39" fillId="25" borderId="0" applyNumberFormat="0" applyBorder="0" applyAlignment="0" applyProtection="0"/>
    <xf numFmtId="0" fontId="1" fillId="9" borderId="0" applyNumberFormat="0" applyBorder="0" applyAlignment="0" applyProtection="0"/>
    <xf numFmtId="0" fontId="39" fillId="26" borderId="0" applyNumberFormat="0" applyBorder="0" applyAlignment="0" applyProtection="0"/>
    <xf numFmtId="0" fontId="1" fillId="11" borderId="0" applyNumberFormat="0" applyBorder="0" applyAlignment="0" applyProtection="0"/>
    <xf numFmtId="0" fontId="39" fillId="27" borderId="0" applyNumberFormat="0" applyBorder="0" applyAlignment="0" applyProtection="0"/>
    <xf numFmtId="0" fontId="1" fillId="13"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39" fillId="26" borderId="0" applyNumberFormat="0" applyBorder="0" applyAlignment="0" applyProtection="0"/>
    <xf numFmtId="0" fontId="39" fillId="29" borderId="0" applyNumberFormat="0" applyBorder="0" applyAlignment="0" applyProtection="0"/>
    <xf numFmtId="0" fontId="39" fillId="32" borderId="0" applyNumberFormat="0" applyBorder="0" applyAlignment="0" applyProtection="0"/>
    <xf numFmtId="0" fontId="1" fillId="4" borderId="0" applyNumberFormat="0" applyBorder="0" applyAlignment="0" applyProtection="0"/>
    <xf numFmtId="0" fontId="39" fillId="29" borderId="0" applyNumberFormat="0" applyBorder="0" applyAlignment="0" applyProtection="0"/>
    <xf numFmtId="0" fontId="1" fillId="6" borderId="0" applyNumberFormat="0" applyBorder="0" applyAlignment="0" applyProtection="0"/>
    <xf numFmtId="0" fontId="39" fillId="30" borderId="0" applyNumberFormat="0" applyBorder="0" applyAlignment="0" applyProtection="0"/>
    <xf numFmtId="0" fontId="1" fillId="8" borderId="0" applyNumberFormat="0" applyBorder="0" applyAlignment="0" applyProtection="0"/>
    <xf numFmtId="0" fontId="39" fillId="31" borderId="0" applyNumberFormat="0" applyBorder="0" applyAlignment="0" applyProtection="0"/>
    <xf numFmtId="0" fontId="1" fillId="10" borderId="0" applyNumberFormat="0" applyBorder="0" applyAlignment="0" applyProtection="0"/>
    <xf numFmtId="0" fontId="39" fillId="26" borderId="0" applyNumberFormat="0" applyBorder="0" applyAlignment="0" applyProtection="0"/>
    <xf numFmtId="0" fontId="1" fillId="12" borderId="0" applyNumberFormat="0" applyBorder="0" applyAlignment="0" applyProtection="0"/>
    <xf numFmtId="0" fontId="39" fillId="29" borderId="0" applyNumberFormat="0" applyBorder="0" applyAlignment="0" applyProtection="0"/>
    <xf numFmtId="0" fontId="1" fillId="14" borderId="0" applyNumberFormat="0" applyBorder="0" applyAlignment="0" applyProtection="0"/>
    <xf numFmtId="0" fontId="39" fillId="32"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3"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176" fontId="41" fillId="0" borderId="0"/>
    <xf numFmtId="0" fontId="42" fillId="25" borderId="0" applyNumberFormat="0" applyBorder="0" applyAlignment="0" applyProtection="0"/>
    <xf numFmtId="0" fontId="42" fillId="25" borderId="0" applyNumberFormat="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37" borderId="26" applyNumberFormat="0" applyAlignment="0" applyProtection="0"/>
    <xf numFmtId="0" fontId="45" fillId="38" borderId="27" applyNumberFormat="0" applyAlignment="0" applyProtection="0"/>
    <xf numFmtId="0" fontId="46" fillId="0" borderId="28" applyNumberFormat="0" applyFill="0" applyAlignment="0" applyProtection="0"/>
    <xf numFmtId="0" fontId="45" fillId="38" borderId="27" applyNumberFormat="0" applyAlignment="0" applyProtection="0"/>
    <xf numFmtId="0" fontId="46" fillId="0" borderId="28" applyNumberFormat="0" applyFill="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7" fillId="0" borderId="0"/>
    <xf numFmtId="0" fontId="47" fillId="0" borderId="0"/>
    <xf numFmtId="177" fontId="48" fillId="0" borderId="0">
      <protection locked="0"/>
    </xf>
    <xf numFmtId="0" fontId="49" fillId="0" borderId="0" applyNumberFormat="0" applyFill="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42"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42" borderId="0" applyNumberFormat="0" applyBorder="0" applyAlignment="0" applyProtection="0"/>
    <xf numFmtId="0" fontId="50" fillId="28" borderId="26" applyNumberFormat="0" applyAlignment="0" applyProtection="0"/>
    <xf numFmtId="0" fontId="51" fillId="43" borderId="0"/>
    <xf numFmtId="178" fontId="52" fillId="0" borderId="0"/>
    <xf numFmtId="179" fontId="53" fillId="0" borderId="0" applyFon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80" fontId="48" fillId="0" borderId="0">
      <protection locked="0"/>
    </xf>
    <xf numFmtId="38" fontId="54" fillId="44" borderId="0" applyNumberFormat="0" applyBorder="0" applyAlignment="0" applyProtection="0"/>
    <xf numFmtId="0" fontId="55" fillId="0" borderId="22" applyNumberFormat="0" applyAlignment="0" applyProtection="0">
      <alignment horizontal="left" vertical="center"/>
    </xf>
    <xf numFmtId="0" fontId="55" fillId="0" borderId="29">
      <alignment horizontal="left" vertical="center"/>
    </xf>
    <xf numFmtId="181" fontId="56" fillId="0" borderId="0">
      <protection locked="0"/>
    </xf>
    <xf numFmtId="181" fontId="56" fillId="0" borderId="0">
      <protection locked="0"/>
    </xf>
    <xf numFmtId="0" fontId="57" fillId="0" borderId="0"/>
    <xf numFmtId="0" fontId="58" fillId="24" borderId="0" applyNumberFormat="0" applyBorder="0" applyAlignment="0" applyProtection="0"/>
    <xf numFmtId="0" fontId="58" fillId="24" borderId="0" applyNumberFormat="0" applyBorder="0" applyAlignment="0" applyProtection="0"/>
    <xf numFmtId="10" fontId="54" fillId="45" borderId="24" applyNumberFormat="0" applyBorder="0" applyAlignment="0" applyProtection="0"/>
    <xf numFmtId="0" fontId="59" fillId="0" borderId="0" applyNumberFormat="0" applyFill="0" applyBorder="0" applyAlignment="0">
      <protection locked="0"/>
    </xf>
    <xf numFmtId="182" fontId="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3" fillId="0" borderId="0" applyFont="0" applyFill="0" applyBorder="0" applyAlignment="0" applyProtection="0"/>
    <xf numFmtId="0" fontId="43" fillId="0" borderId="0" applyNumberFormat="0" applyFill="0" applyBorder="0" applyAlignment="0" applyProtection="0"/>
    <xf numFmtId="0" fontId="60" fillId="46" borderId="0" applyNumberFormat="0" applyBorder="0" applyAlignment="0" applyProtection="0"/>
    <xf numFmtId="37"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3" fontId="41" fillId="0" borderId="0"/>
    <xf numFmtId="0" fontId="1" fillId="0" borderId="0"/>
    <xf numFmtId="0" fontId="1" fillId="0" borderId="0"/>
    <xf numFmtId="183" fontId="41" fillId="0" borderId="0"/>
    <xf numFmtId="0" fontId="1" fillId="0" borderId="0"/>
    <xf numFmtId="0" fontId="3" fillId="47" borderId="30" applyNumberFormat="0" applyFont="0" applyAlignment="0" applyProtection="0"/>
    <xf numFmtId="0" fontId="3" fillId="47" borderId="30" applyNumberFormat="0" applyFont="0" applyAlignment="0" applyProtection="0"/>
    <xf numFmtId="0" fontId="3" fillId="47" borderId="30" applyNumberFormat="0" applyFont="0" applyAlignment="0" applyProtection="0"/>
    <xf numFmtId="0" fontId="3" fillId="2" borderId="1" applyNumberFormat="0" applyFont="0" applyAlignment="0" applyProtection="0"/>
    <xf numFmtId="0" fontId="3" fillId="47" borderId="30" applyNumberFormat="0" applyFont="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2" fontId="3" fillId="0" borderId="0"/>
    <xf numFmtId="0" fontId="43" fillId="0" borderId="0" applyNumberFormat="0" applyFill="0" applyBorder="0" applyAlignment="0" applyProtection="0"/>
    <xf numFmtId="0" fontId="62" fillId="37" borderId="31" applyNumberFormat="0" applyAlignment="0" applyProtection="0"/>
    <xf numFmtId="0" fontId="62" fillId="37" borderId="31" applyNumberFormat="0" applyAlignment="0" applyProtection="0"/>
    <xf numFmtId="0" fontId="62" fillId="37" borderId="31" applyNumberFormat="0" applyAlignment="0" applyProtection="0"/>
    <xf numFmtId="0" fontId="62" fillId="37" borderId="31" applyNumberFormat="0" applyAlignment="0" applyProtection="0"/>
    <xf numFmtId="0" fontId="63" fillId="28" borderId="31" applyNumberFormat="0" applyProtection="0">
      <alignment horizontal="left" vertical="center" indent="1"/>
    </xf>
    <xf numFmtId="0" fontId="63" fillId="28" borderId="31" applyNumberFormat="0" applyProtection="0">
      <alignment horizontal="left" vertical="center" indent="1"/>
    </xf>
    <xf numFmtId="0" fontId="63" fillId="28" borderId="31" applyNumberFormat="0" applyProtection="0">
      <alignment horizontal="left" vertical="center" indent="1"/>
    </xf>
    <xf numFmtId="169" fontId="3" fillId="0" borderId="0" applyFont="0" applyFill="0" applyBorder="0" applyAlignment="0" applyProtection="0"/>
    <xf numFmtId="169" fontId="3"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32" applyNumberFormat="0" applyFill="0" applyAlignment="0" applyProtection="0"/>
    <xf numFmtId="0" fontId="67" fillId="0" borderId="33" applyNumberFormat="0" applyFill="0" applyAlignment="0" applyProtection="0"/>
    <xf numFmtId="0" fontId="49" fillId="0" borderId="34" applyNumberFormat="0" applyFill="0" applyAlignment="0" applyProtection="0"/>
    <xf numFmtId="0" fontId="49" fillId="0" borderId="0" applyNumberFormat="0" applyFill="0" applyBorder="0" applyAlignment="0" applyProtection="0"/>
    <xf numFmtId="0" fontId="68" fillId="0" borderId="0" applyNumberFormat="0" applyFill="0" applyBorder="0" applyAlignment="0" applyProtection="0"/>
    <xf numFmtId="0" fontId="43" fillId="0" borderId="0" applyNumberFormat="0" applyFill="0" applyBorder="0" applyAlignment="0" applyProtection="0"/>
  </cellStyleXfs>
  <cellXfs count="295">
    <xf numFmtId="0" fontId="0" fillId="0" borderId="0" xfId="0"/>
    <xf numFmtId="0" fontId="4" fillId="0" borderId="0" xfId="3" applyFont="1"/>
    <xf numFmtId="0" fontId="5" fillId="15" borderId="2" xfId="3" applyFont="1" applyFill="1" applyBorder="1" applyAlignment="1">
      <alignment horizontal="center"/>
    </xf>
    <xf numFmtId="0" fontId="4" fillId="16" borderId="0" xfId="3" applyFont="1" applyFill="1"/>
    <xf numFmtId="0" fontId="6" fillId="16" borderId="2" xfId="3" applyFont="1" applyFill="1" applyBorder="1" applyAlignment="1">
      <alignment horizontal="center" vertical="center"/>
    </xf>
    <xf numFmtId="0" fontId="4" fillId="0" borderId="0" xfId="3" applyFont="1" applyAlignment="1">
      <alignment vertical="center"/>
    </xf>
    <xf numFmtId="0" fontId="6" fillId="16" borderId="3" xfId="3" applyFont="1" applyFill="1" applyBorder="1" applyAlignment="1">
      <alignment horizontal="center" vertical="center"/>
    </xf>
    <xf numFmtId="0" fontId="4" fillId="16" borderId="0" xfId="3" applyFont="1" applyFill="1" applyAlignment="1">
      <alignment horizontal="center"/>
    </xf>
    <xf numFmtId="0" fontId="8" fillId="16" borderId="0" xfId="3" applyFont="1" applyFill="1"/>
    <xf numFmtId="0" fontId="4" fillId="16" borderId="0" xfId="3" applyFont="1" applyFill="1" applyBorder="1" applyAlignment="1">
      <alignment horizontal="center" vertical="center"/>
    </xf>
    <xf numFmtId="0" fontId="4" fillId="16" borderId="0" xfId="3" applyFont="1" applyFill="1" applyBorder="1" applyAlignment="1">
      <alignment horizontal="center" vertical="center" wrapText="1"/>
    </xf>
    <xf numFmtId="0" fontId="4" fillId="16" borderId="4" xfId="3" applyFont="1" applyFill="1" applyBorder="1" applyAlignment="1">
      <alignment vertical="center"/>
    </xf>
    <xf numFmtId="3" fontId="4" fillId="16" borderId="4" xfId="3" applyNumberFormat="1" applyFont="1" applyFill="1" applyBorder="1" applyAlignment="1">
      <alignment horizontal="center" vertical="center"/>
    </xf>
    <xf numFmtId="164" fontId="4" fillId="16" borderId="4" xfId="4" applyNumberFormat="1" applyFont="1" applyFill="1" applyBorder="1" applyAlignment="1">
      <alignment horizontal="center" vertical="center"/>
    </xf>
    <xf numFmtId="3" fontId="4" fillId="16" borderId="5" xfId="3" applyNumberFormat="1" applyFont="1" applyFill="1" applyBorder="1" applyAlignment="1">
      <alignment horizontal="center" vertical="center"/>
    </xf>
    <xf numFmtId="164" fontId="4" fillId="16" borderId="5" xfId="4" applyNumberFormat="1" applyFont="1" applyFill="1" applyBorder="1" applyAlignment="1">
      <alignment horizontal="center" vertical="center"/>
    </xf>
    <xf numFmtId="0" fontId="4" fillId="16" borderId="2" xfId="3" applyFont="1" applyFill="1" applyBorder="1" applyAlignment="1">
      <alignment vertical="center"/>
    </xf>
    <xf numFmtId="3" fontId="4" fillId="16" borderId="2" xfId="3" applyNumberFormat="1" applyFont="1" applyFill="1" applyBorder="1" applyAlignment="1">
      <alignment horizontal="center" vertical="center"/>
    </xf>
    <xf numFmtId="164" fontId="4" fillId="16" borderId="2" xfId="4" applyNumberFormat="1" applyFont="1" applyFill="1" applyBorder="1" applyAlignment="1">
      <alignment horizontal="center" vertical="center"/>
    </xf>
    <xf numFmtId="0" fontId="4" fillId="0" borderId="0" xfId="3" applyFont="1" applyBorder="1" applyAlignment="1">
      <alignment vertical="center"/>
    </xf>
    <xf numFmtId="3" fontId="4" fillId="16" borderId="0" xfId="3" applyNumberFormat="1" applyFont="1" applyFill="1" applyBorder="1" applyAlignment="1">
      <alignment horizontal="center" vertical="center"/>
    </xf>
    <xf numFmtId="164" fontId="4" fillId="16" borderId="3" xfId="4" applyNumberFormat="1" applyFont="1" applyFill="1" applyBorder="1" applyAlignment="1">
      <alignment horizontal="center" vertical="center"/>
    </xf>
    <xf numFmtId="165" fontId="4" fillId="16" borderId="0" xfId="5" applyNumberFormat="1" applyFont="1" applyFill="1" applyBorder="1" applyAlignment="1">
      <alignment horizontal="right" vertical="center"/>
    </xf>
    <xf numFmtId="0" fontId="4" fillId="16" borderId="3" xfId="3" applyFont="1" applyFill="1" applyBorder="1" applyAlignment="1">
      <alignment vertical="center"/>
    </xf>
    <xf numFmtId="3" fontId="4" fillId="16" borderId="3" xfId="3" applyNumberFormat="1" applyFont="1" applyFill="1" applyBorder="1" applyAlignment="1">
      <alignment horizontal="center" vertical="center"/>
    </xf>
    <xf numFmtId="0" fontId="4" fillId="16" borderId="6" xfId="3" applyFont="1" applyFill="1" applyBorder="1" applyAlignment="1">
      <alignment vertical="center"/>
    </xf>
    <xf numFmtId="4" fontId="4" fillId="0" borderId="6" xfId="3" applyNumberFormat="1" applyFont="1" applyFill="1" applyBorder="1" applyAlignment="1">
      <alignment horizontal="center" vertical="center"/>
    </xf>
    <xf numFmtId="164" fontId="4" fillId="0" borderId="6" xfId="3" applyNumberFormat="1" applyFont="1" applyFill="1" applyBorder="1" applyAlignment="1">
      <alignment horizontal="center" vertical="center"/>
    </xf>
    <xf numFmtId="0" fontId="4" fillId="16" borderId="0" xfId="3" applyFont="1" applyFill="1" applyBorder="1"/>
    <xf numFmtId="3" fontId="4" fillId="16" borderId="0" xfId="3" applyNumberFormat="1" applyFont="1" applyFill="1" applyBorder="1" applyAlignment="1">
      <alignment horizontal="center"/>
    </xf>
    <xf numFmtId="165" fontId="4" fillId="16" borderId="0" xfId="5" applyNumberFormat="1" applyFont="1" applyFill="1" applyBorder="1" applyAlignment="1">
      <alignment horizontal="right"/>
    </xf>
    <xf numFmtId="0" fontId="4" fillId="0" borderId="0" xfId="3" applyFont="1" applyBorder="1"/>
    <xf numFmtId="0" fontId="11" fillId="0" borderId="0" xfId="3" quotePrefix="1" applyFont="1" applyFill="1" applyBorder="1" applyAlignment="1">
      <alignment horizontal="left" vertical="center"/>
    </xf>
    <xf numFmtId="3" fontId="12" fillId="0" borderId="0" xfId="3" applyNumberFormat="1" applyFont="1" applyAlignment="1">
      <alignment vertical="center"/>
    </xf>
    <xf numFmtId="0" fontId="12" fillId="0" borderId="0" xfId="3" applyFont="1" applyAlignment="1">
      <alignment vertical="center"/>
    </xf>
    <xf numFmtId="0" fontId="12" fillId="0" borderId="0" xfId="3" applyFont="1"/>
    <xf numFmtId="0" fontId="11" fillId="0" borderId="0" xfId="3" quotePrefix="1" applyFont="1" applyFill="1" applyBorder="1" applyAlignment="1">
      <alignment horizontal="left" vertical="center" wrapText="1"/>
    </xf>
    <xf numFmtId="0" fontId="13" fillId="0" borderId="0" xfId="3" quotePrefix="1" applyFont="1" applyFill="1" applyBorder="1" applyAlignment="1">
      <alignment horizontal="left" vertical="center"/>
    </xf>
    <xf numFmtId="0" fontId="13" fillId="0" borderId="0" xfId="3" applyFont="1" applyFill="1" applyBorder="1" applyAlignment="1">
      <alignment horizontal="left" vertical="center" wrapText="1"/>
    </xf>
    <xf numFmtId="0" fontId="14" fillId="17" borderId="0" xfId="0" applyFont="1" applyFill="1" applyAlignment="1">
      <alignment horizontal="left"/>
    </xf>
    <xf numFmtId="0" fontId="15" fillId="0" borderId="0" xfId="0" applyFont="1"/>
    <xf numFmtId="0" fontId="16" fillId="0" borderId="0" xfId="0" applyFont="1" applyAlignment="1">
      <alignment horizontal="center"/>
    </xf>
    <xf numFmtId="0" fontId="16" fillId="0" borderId="0" xfId="0" applyFont="1"/>
    <xf numFmtId="0" fontId="17" fillId="0" borderId="6" xfId="0" applyFont="1" applyBorder="1"/>
    <xf numFmtId="0" fontId="16" fillId="0" borderId="6" xfId="0" applyFont="1" applyBorder="1" applyAlignment="1">
      <alignment horizontal="center"/>
    </xf>
    <xf numFmtId="0" fontId="16" fillId="0" borderId="6" xfId="0" applyFont="1" applyBorder="1"/>
    <xf numFmtId="0" fontId="16" fillId="0" borderId="2" xfId="0" applyFont="1" applyBorder="1"/>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19" fillId="18" borderId="0" xfId="0" applyFont="1" applyFill="1"/>
    <xf numFmtId="166" fontId="19" fillId="18" borderId="0" xfId="0" applyNumberFormat="1" applyFont="1" applyFill="1"/>
    <xf numFmtId="167" fontId="16" fillId="0" borderId="0" xfId="0" applyNumberFormat="1" applyFont="1"/>
    <xf numFmtId="167" fontId="2" fillId="0" borderId="0" xfId="0" applyNumberFormat="1" applyFont="1"/>
    <xf numFmtId="0" fontId="2" fillId="0" borderId="0" xfId="0" applyFont="1"/>
    <xf numFmtId="168" fontId="19" fillId="18" borderId="0" xfId="0" applyNumberFormat="1" applyFont="1" applyFill="1" applyAlignment="1">
      <alignment horizontal="right"/>
    </xf>
    <xf numFmtId="169" fontId="16" fillId="0" borderId="2" xfId="0" applyNumberFormat="1" applyFont="1" applyBorder="1"/>
    <xf numFmtId="169" fontId="0" fillId="0" borderId="0" xfId="0" applyNumberFormat="1"/>
    <xf numFmtId="168" fontId="16" fillId="0" borderId="2" xfId="0" applyNumberFormat="1" applyFont="1" applyBorder="1" applyAlignment="1">
      <alignment horizontal="right"/>
    </xf>
    <xf numFmtId="168" fontId="16" fillId="0" borderId="0" xfId="0" applyNumberFormat="1" applyFont="1" applyBorder="1" applyAlignment="1">
      <alignment horizontal="right"/>
    </xf>
    <xf numFmtId="168" fontId="0" fillId="0" borderId="0" xfId="0" applyNumberFormat="1"/>
    <xf numFmtId="168" fontId="16" fillId="0" borderId="0" xfId="0" applyNumberFormat="1" applyFont="1" applyAlignment="1">
      <alignment horizontal="right"/>
    </xf>
    <xf numFmtId="167" fontId="16" fillId="0" borderId="2" xfId="0" applyNumberFormat="1" applyFont="1" applyBorder="1"/>
    <xf numFmtId="167" fontId="19" fillId="18" borderId="0" xfId="0" applyNumberFormat="1" applyFont="1" applyFill="1"/>
    <xf numFmtId="168" fontId="19" fillId="18" borderId="7" xfId="0" applyNumberFormat="1" applyFont="1" applyFill="1" applyBorder="1"/>
    <xf numFmtId="168" fontId="19" fillId="18" borderId="7" xfId="0" applyNumberFormat="1" applyFont="1" applyFill="1" applyBorder="1" applyAlignment="1">
      <alignment horizontal="right"/>
    </xf>
    <xf numFmtId="168" fontId="16" fillId="0" borderId="0" xfId="0" applyNumberFormat="1" applyFont="1"/>
    <xf numFmtId="0" fontId="19" fillId="18" borderId="3" xfId="0" applyFont="1" applyFill="1" applyBorder="1"/>
    <xf numFmtId="167" fontId="19" fillId="18" borderId="3" xfId="0" applyNumberFormat="1" applyFont="1" applyFill="1" applyBorder="1"/>
    <xf numFmtId="168" fontId="19" fillId="18" borderId="3" xfId="0" applyNumberFormat="1" applyFont="1" applyFill="1" applyBorder="1"/>
    <xf numFmtId="168" fontId="19" fillId="18" borderId="3" xfId="0" applyNumberFormat="1" applyFont="1" applyFill="1" applyBorder="1" applyAlignment="1">
      <alignment horizontal="right"/>
    </xf>
    <xf numFmtId="170" fontId="16" fillId="0" borderId="0" xfId="0" applyNumberFormat="1" applyFont="1"/>
    <xf numFmtId="168" fontId="16" fillId="0" borderId="2" xfId="0" applyNumberFormat="1" applyFont="1" applyBorder="1"/>
    <xf numFmtId="0" fontId="0" fillId="0" borderId="2" xfId="0" applyBorder="1"/>
    <xf numFmtId="0" fontId="16" fillId="0" borderId="0" xfId="0" applyFont="1" applyBorder="1"/>
    <xf numFmtId="167" fontId="16" fillId="0" borderId="0" xfId="0" applyNumberFormat="1" applyFont="1" applyBorder="1"/>
    <xf numFmtId="168" fontId="16" fillId="0" borderId="0" xfId="0" applyNumberFormat="1" applyFont="1" applyBorder="1"/>
    <xf numFmtId="0" fontId="0" fillId="0" borderId="0" xfId="0" applyBorder="1"/>
    <xf numFmtId="0" fontId="16" fillId="0" borderId="0" xfId="0" applyFont="1" applyAlignment="1">
      <alignment horizontal="left" indent="3"/>
    </xf>
    <xf numFmtId="0" fontId="16" fillId="0" borderId="2" xfId="0" applyFont="1" applyBorder="1" applyAlignment="1">
      <alignment horizontal="left" indent="3"/>
    </xf>
    <xf numFmtId="168" fontId="0" fillId="0" borderId="2" xfId="0" applyNumberFormat="1" applyBorder="1"/>
    <xf numFmtId="0" fontId="16" fillId="0" borderId="3" xfId="0" applyFont="1" applyBorder="1"/>
    <xf numFmtId="167" fontId="16" fillId="0" borderId="3" xfId="0" applyNumberFormat="1" applyFont="1" applyBorder="1"/>
    <xf numFmtId="168" fontId="0" fillId="0" borderId="3" xfId="0" applyNumberFormat="1" applyBorder="1"/>
    <xf numFmtId="168" fontId="16" fillId="0" borderId="3" xfId="0" applyNumberFormat="1" applyFont="1" applyBorder="1" applyAlignment="1">
      <alignment horizontal="right"/>
    </xf>
    <xf numFmtId="168" fontId="0" fillId="0" borderId="7" xfId="0" applyNumberFormat="1" applyBorder="1"/>
    <xf numFmtId="168" fontId="16" fillId="0" borderId="3" xfId="0" applyNumberFormat="1" applyFont="1" applyBorder="1"/>
    <xf numFmtId="167" fontId="16" fillId="0" borderId="0" xfId="0" applyNumberFormat="1" applyFont="1" applyAlignment="1">
      <alignment horizontal="center"/>
    </xf>
    <xf numFmtId="171" fontId="16" fillId="0" borderId="0" xfId="1" applyNumberFormat="1" applyFont="1"/>
    <xf numFmtId="172" fontId="16" fillId="0" borderId="0" xfId="0" applyNumberFormat="1" applyFont="1"/>
    <xf numFmtId="173" fontId="16" fillId="0" borderId="0" xfId="0" applyNumberFormat="1" applyFont="1"/>
    <xf numFmtId="173" fontId="16" fillId="0" borderId="0" xfId="0" applyNumberFormat="1" applyFont="1" applyAlignment="1">
      <alignment horizontal="center"/>
    </xf>
    <xf numFmtId="167" fontId="16" fillId="0" borderId="3" xfId="0" applyNumberFormat="1" applyFont="1" applyBorder="1" applyAlignment="1">
      <alignment horizontal="center"/>
    </xf>
    <xf numFmtId="0" fontId="0" fillId="0" borderId="0" xfId="0" applyAlignment="1">
      <alignment horizontal="center"/>
    </xf>
    <xf numFmtId="174" fontId="16" fillId="0" borderId="0" xfId="2" applyNumberFormat="1" applyFont="1" applyAlignment="1">
      <alignment horizontal="center"/>
    </xf>
    <xf numFmtId="0" fontId="26" fillId="0" borderId="0" xfId="0" applyFont="1" applyFill="1"/>
    <xf numFmtId="0" fontId="16" fillId="0" borderId="0" xfId="0" applyFont="1" applyFill="1" applyAlignment="1">
      <alignment horizontal="center" vertical="center"/>
    </xf>
    <xf numFmtId="0" fontId="16" fillId="0" borderId="0" xfId="0" applyFont="1" applyFill="1" applyAlignment="1">
      <alignment vertical="center"/>
    </xf>
    <xf numFmtId="0" fontId="16" fillId="0" borderId="0" xfId="0" applyFont="1" applyFill="1"/>
    <xf numFmtId="0" fontId="17" fillId="0" borderId="0" xfId="0" applyFont="1" applyFill="1" applyAlignment="1">
      <alignment horizontal="center" vertical="center" wrapText="1"/>
    </xf>
    <xf numFmtId="0" fontId="17" fillId="0" borderId="0" xfId="0" applyFont="1" applyFill="1" applyAlignment="1">
      <alignment vertical="center" wrapText="1"/>
    </xf>
    <xf numFmtId="0" fontId="26" fillId="0" borderId="0" xfId="0" applyFont="1" applyFill="1" applyAlignment="1">
      <alignment horizontal="left" wrapText="1"/>
    </xf>
    <xf numFmtId="0" fontId="26" fillId="0" borderId="0" xfId="0" applyFont="1" applyFill="1" applyAlignment="1">
      <alignment wrapText="1"/>
    </xf>
    <xf numFmtId="0" fontId="17"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26" fillId="16" borderId="0" xfId="0" applyFont="1" applyFill="1"/>
    <xf numFmtId="0" fontId="17" fillId="0" borderId="0" xfId="0" applyFont="1" applyAlignment="1">
      <alignment horizontal="center" vertical="center" wrapText="1"/>
    </xf>
    <xf numFmtId="0" fontId="17" fillId="0" borderId="0" xfId="0" applyFont="1" applyAlignment="1">
      <alignment vertical="center" wrapText="1"/>
    </xf>
    <xf numFmtId="0" fontId="28" fillId="0" borderId="0" xfId="0" applyFont="1"/>
    <xf numFmtId="0" fontId="19" fillId="19" borderId="5" xfId="0" applyFont="1" applyFill="1" applyBorder="1"/>
    <xf numFmtId="0" fontId="16" fillId="19" borderId="5" xfId="0" applyFont="1" applyFill="1" applyBorder="1"/>
    <xf numFmtId="0" fontId="16" fillId="19" borderId="0" xfId="0" applyFont="1" applyFill="1" applyBorder="1"/>
    <xf numFmtId="0" fontId="16" fillId="19" borderId="0" xfId="0" applyFont="1" applyFill="1" applyBorder="1" applyAlignment="1">
      <alignment horizontal="center"/>
    </xf>
    <xf numFmtId="168" fontId="2" fillId="0" borderId="0" xfId="0" applyNumberFormat="1" applyFont="1"/>
    <xf numFmtId="168" fontId="19" fillId="18" borderId="0" xfId="0" applyNumberFormat="1" applyFont="1" applyFill="1"/>
    <xf numFmtId="166" fontId="2" fillId="0" borderId="0" xfId="0" applyNumberFormat="1" applyFont="1"/>
    <xf numFmtId="165" fontId="16" fillId="0" borderId="0" xfId="2" applyNumberFormat="1" applyFont="1"/>
    <xf numFmtId="0" fontId="2" fillId="0" borderId="3" xfId="0" applyFont="1" applyBorder="1"/>
    <xf numFmtId="0" fontId="28" fillId="20" borderId="0" xfId="0" applyFont="1" applyFill="1"/>
    <xf numFmtId="0" fontId="19" fillId="0" borderId="0" xfId="0" applyFont="1" applyFill="1" applyBorder="1"/>
    <xf numFmtId="167" fontId="19" fillId="20" borderId="0" xfId="0" applyNumberFormat="1" applyFont="1" applyFill="1" applyBorder="1"/>
    <xf numFmtId="0" fontId="16" fillId="20" borderId="0" xfId="0" applyFont="1" applyFill="1"/>
    <xf numFmtId="1" fontId="16" fillId="20" borderId="0" xfId="0" applyNumberFormat="1" applyFont="1" applyFill="1"/>
    <xf numFmtId="37" fontId="19" fillId="0" borderId="0" xfId="0" applyNumberFormat="1" applyFont="1" applyFill="1" applyBorder="1"/>
    <xf numFmtId="168" fontId="19" fillId="0" borderId="0" xfId="0" applyNumberFormat="1" applyFont="1" applyFill="1" applyBorder="1"/>
    <xf numFmtId="0" fontId="2" fillId="0" borderId="0" xfId="0" applyFont="1" applyFill="1" applyBorder="1"/>
    <xf numFmtId="168" fontId="19" fillId="0" borderId="0" xfId="0" applyNumberFormat="1" applyFont="1" applyFill="1" applyBorder="1" applyAlignment="1">
      <alignment horizontal="center"/>
    </xf>
    <xf numFmtId="0" fontId="28" fillId="0" borderId="0" xfId="0" applyFont="1" applyBorder="1"/>
    <xf numFmtId="37" fontId="16" fillId="0" borderId="0" xfId="0" applyNumberFormat="1" applyFont="1" applyBorder="1"/>
    <xf numFmtId="0" fontId="16" fillId="0" borderId="0" xfId="0" applyFont="1" applyBorder="1" applyAlignment="1">
      <alignment horizontal="center"/>
    </xf>
    <xf numFmtId="0" fontId="26" fillId="0" borderId="0" xfId="6" applyFont="1" applyFill="1"/>
    <xf numFmtId="0" fontId="17" fillId="0" borderId="0" xfId="0" applyFont="1" applyFill="1" applyAlignment="1">
      <alignment vertical="center"/>
    </xf>
    <xf numFmtId="0" fontId="17" fillId="0" borderId="0" xfId="0" applyFont="1" applyFill="1" applyAlignment="1">
      <alignment horizontal="center" vertical="center"/>
    </xf>
    <xf numFmtId="0" fontId="17" fillId="0" borderId="0" xfId="0" applyFont="1"/>
    <xf numFmtId="0" fontId="27" fillId="0" borderId="0" xfId="0" applyFont="1" applyFill="1"/>
    <xf numFmtId="0" fontId="29" fillId="0" borderId="0" xfId="0" applyFont="1" applyFill="1" applyAlignment="1">
      <alignment horizontal="left" vertical="top"/>
    </xf>
    <xf numFmtId="0" fontId="26" fillId="0" borderId="0" xfId="6" applyFont="1" applyFill="1" applyAlignment="1">
      <alignment vertical="center"/>
    </xf>
    <xf numFmtId="0" fontId="17" fillId="0" borderId="0" xfId="0" applyFont="1" applyAlignment="1">
      <alignment horizontal="left" vertical="center" wrapText="1"/>
    </xf>
    <xf numFmtId="1" fontId="16" fillId="0" borderId="0" xfId="0" applyNumberFormat="1" applyFont="1"/>
    <xf numFmtId="0" fontId="26" fillId="0" borderId="0" xfId="7" applyFont="1" applyFill="1"/>
    <xf numFmtId="0" fontId="16" fillId="0" borderId="0" xfId="0" applyFont="1" applyFill="1" applyBorder="1" applyAlignment="1">
      <alignment horizontal="center"/>
    </xf>
    <xf numFmtId="0" fontId="16" fillId="0" borderId="0" xfId="0" applyFont="1" applyFill="1" applyBorder="1"/>
    <xf numFmtId="0" fontId="26" fillId="0" borderId="0" xfId="7" applyFont="1" applyFill="1" applyBorder="1" applyAlignment="1">
      <alignment horizontal="left" vertical="center" wrapText="1"/>
    </xf>
    <xf numFmtId="0" fontId="26" fillId="0" borderId="0" xfId="7" applyFont="1" applyFill="1" applyBorder="1" applyAlignment="1">
      <alignment vertical="center"/>
    </xf>
    <xf numFmtId="0" fontId="0" fillId="0" borderId="0" xfId="0" applyFill="1" applyBorder="1"/>
    <xf numFmtId="0" fontId="26" fillId="16" borderId="0" xfId="7" applyFont="1" applyFill="1"/>
    <xf numFmtId="0" fontId="17" fillId="0" borderId="0" xfId="0" applyFont="1" applyAlignment="1">
      <alignment horizontal="center" vertical="center"/>
    </xf>
    <xf numFmtId="0" fontId="26" fillId="16" borderId="0" xfId="7" applyFont="1" applyFill="1" applyBorder="1" applyAlignment="1">
      <alignment vertical="center"/>
    </xf>
    <xf numFmtId="0" fontId="17" fillId="0" borderId="8" xfId="0" applyFont="1" applyBorder="1"/>
    <xf numFmtId="0" fontId="16" fillId="0" borderId="8" xfId="0" applyFont="1" applyBorder="1"/>
    <xf numFmtId="0" fontId="19" fillId="0" borderId="6" xfId="0" quotePrefix="1" applyFont="1" applyBorder="1" applyAlignment="1">
      <alignment horizontal="center" vertical="center"/>
    </xf>
    <xf numFmtId="0" fontId="16" fillId="0" borderId="6" xfId="0" applyFont="1" applyBorder="1" applyAlignment="1">
      <alignment horizontal="center" vertical="center"/>
    </xf>
    <xf numFmtId="17" fontId="19" fillId="0" borderId="6" xfId="0" quotePrefix="1" applyNumberFormat="1"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xf numFmtId="0" fontId="19" fillId="0" borderId="0" xfId="0" applyFont="1"/>
    <xf numFmtId="0" fontId="16" fillId="0" borderId="0" xfId="0" applyFont="1" applyAlignment="1">
      <alignment horizontal="right"/>
    </xf>
    <xf numFmtId="37" fontId="16" fillId="0" borderId="0" xfId="0" applyNumberFormat="1" applyFont="1"/>
    <xf numFmtId="0" fontId="19" fillId="0" borderId="3" xfId="0" applyFont="1" applyBorder="1"/>
    <xf numFmtId="0" fontId="19" fillId="0" borderId="3" xfId="0" applyFont="1" applyBorder="1" applyAlignment="1">
      <alignment horizontal="right"/>
    </xf>
    <xf numFmtId="167" fontId="19" fillId="0" borderId="3" xfId="0" applyNumberFormat="1" applyFont="1" applyBorder="1"/>
    <xf numFmtId="37" fontId="19" fillId="0" borderId="0" xfId="0" applyNumberFormat="1" applyFont="1" applyBorder="1"/>
    <xf numFmtId="0" fontId="16" fillId="0" borderId="9" xfId="0" applyFont="1" applyBorder="1"/>
    <xf numFmtId="167" fontId="16" fillId="0" borderId="9" xfId="0" applyNumberFormat="1" applyFont="1" applyBorder="1"/>
    <xf numFmtId="167" fontId="19" fillId="0" borderId="2" xfId="0" applyNumberFormat="1" applyFont="1" applyBorder="1"/>
    <xf numFmtId="0" fontId="19" fillId="0" borderId="0" xfId="0" applyFont="1" applyBorder="1"/>
    <xf numFmtId="0" fontId="19" fillId="0" borderId="9" xfId="0" applyFont="1" applyBorder="1"/>
    <xf numFmtId="0" fontId="19" fillId="0" borderId="9" xfId="0" applyFont="1" applyBorder="1" applyAlignment="1">
      <alignment horizontal="right"/>
    </xf>
    <xf numFmtId="167" fontId="19" fillId="0" borderId="9" xfId="0" applyNumberFormat="1" applyFont="1" applyBorder="1"/>
    <xf numFmtId="0" fontId="19" fillId="0" borderId="0" xfId="0" applyFont="1" applyBorder="1" applyAlignment="1">
      <alignment horizontal="right"/>
    </xf>
    <xf numFmtId="0" fontId="17" fillId="0" borderId="0" xfId="0" applyFont="1" applyAlignment="1">
      <alignment horizontal="left" vertical="top" wrapText="1"/>
    </xf>
    <xf numFmtId="0" fontId="17" fillId="0" borderId="0" xfId="0" applyFont="1" applyAlignment="1">
      <alignment horizontal="left" vertical="center" wrapText="1"/>
    </xf>
    <xf numFmtId="0" fontId="17" fillId="0" borderId="0" xfId="0" applyFont="1" applyAlignment="1">
      <alignment vertical="top" wrapText="1"/>
    </xf>
    <xf numFmtId="43" fontId="17" fillId="0" borderId="0" xfId="0" applyNumberFormat="1" applyFont="1" applyAlignment="1">
      <alignment vertical="top" wrapText="1"/>
    </xf>
    <xf numFmtId="0" fontId="32" fillId="0" borderId="8" xfId="0" applyFont="1" applyBorder="1"/>
    <xf numFmtId="0" fontId="19" fillId="19" borderId="6" xfId="0" applyFont="1" applyFill="1" applyBorder="1"/>
    <xf numFmtId="0" fontId="16" fillId="19" borderId="6" xfId="0" applyFont="1" applyFill="1" applyBorder="1"/>
    <xf numFmtId="0" fontId="19" fillId="0" borderId="10" xfId="0" applyFont="1" applyBorder="1" applyAlignment="1">
      <alignment horizontal="center"/>
    </xf>
    <xf numFmtId="0" fontId="19" fillId="0" borderId="3" xfId="0" applyFont="1" applyBorder="1" applyAlignment="1">
      <alignment horizontal="center"/>
    </xf>
    <xf numFmtId="0" fontId="19" fillId="0" borderId="11" xfId="0" applyFont="1" applyBorder="1" applyAlignment="1">
      <alignment horizontal="center"/>
    </xf>
    <xf numFmtId="0" fontId="16" fillId="0" borderId="12" xfId="0" applyFont="1" applyBorder="1"/>
    <xf numFmtId="10" fontId="16" fillId="0" borderId="13" xfId="2" applyNumberFormat="1" applyFont="1" applyBorder="1" applyAlignment="1">
      <alignment horizontal="center"/>
    </xf>
    <xf numFmtId="10" fontId="16" fillId="0" borderId="0" xfId="2" applyNumberFormat="1" applyFont="1" applyBorder="1" applyAlignment="1">
      <alignment horizontal="center"/>
    </xf>
    <xf numFmtId="10" fontId="16" fillId="0" borderId="14" xfId="2" applyNumberFormat="1" applyFont="1" applyBorder="1" applyAlignment="1">
      <alignment horizontal="center"/>
    </xf>
    <xf numFmtId="0" fontId="16" fillId="18" borderId="13" xfId="0" applyFont="1" applyFill="1" applyBorder="1"/>
    <xf numFmtId="10" fontId="16" fillId="18" borderId="13" xfId="2" applyNumberFormat="1" applyFont="1" applyFill="1" applyBorder="1" applyAlignment="1">
      <alignment horizontal="center"/>
    </xf>
    <xf numFmtId="10" fontId="16" fillId="18" borderId="0" xfId="2" applyNumberFormat="1" applyFont="1" applyFill="1" applyBorder="1" applyAlignment="1">
      <alignment horizontal="center"/>
    </xf>
    <xf numFmtId="10" fontId="16" fillId="18" borderId="14" xfId="2" applyNumberFormat="1" applyFont="1" applyFill="1" applyBorder="1" applyAlignment="1">
      <alignment horizontal="center"/>
    </xf>
    <xf numFmtId="0" fontId="16" fillId="0" borderId="13" xfId="0" applyFont="1" applyBorder="1"/>
    <xf numFmtId="0" fontId="16" fillId="18" borderId="15" xfId="0" applyFont="1" applyFill="1" applyBorder="1"/>
    <xf numFmtId="10" fontId="16" fillId="18" borderId="15" xfId="2" applyNumberFormat="1" applyFont="1" applyFill="1" applyBorder="1" applyAlignment="1">
      <alignment horizontal="center"/>
    </xf>
    <xf numFmtId="10" fontId="16" fillId="18" borderId="2" xfId="2" applyNumberFormat="1" applyFont="1" applyFill="1" applyBorder="1" applyAlignment="1">
      <alignment horizontal="center"/>
    </xf>
    <xf numFmtId="10" fontId="16" fillId="18" borderId="16" xfId="2" applyNumberFormat="1" applyFont="1" applyFill="1" applyBorder="1" applyAlignment="1">
      <alignment horizontal="center"/>
    </xf>
    <xf numFmtId="0" fontId="17" fillId="0" borderId="10" xfId="0" applyFont="1" applyBorder="1" applyAlignment="1">
      <alignment horizontal="center" wrapText="1"/>
    </xf>
    <xf numFmtId="0" fontId="17" fillId="0" borderId="3" xfId="0" applyFont="1" applyBorder="1" applyAlignment="1">
      <alignment horizontal="center" wrapText="1"/>
    </xf>
    <xf numFmtId="0" fontId="17" fillId="0" borderId="11" xfId="0" applyFont="1" applyBorder="1" applyAlignment="1">
      <alignment horizontal="center" wrapText="1"/>
    </xf>
    <xf numFmtId="0" fontId="16" fillId="0" borderId="17" xfId="0" applyFont="1" applyBorder="1"/>
    <xf numFmtId="4" fontId="16" fillId="0" borderId="12" xfId="2" applyNumberFormat="1" applyFont="1" applyBorder="1" applyAlignment="1">
      <alignment horizontal="center"/>
    </xf>
    <xf numFmtId="4" fontId="16" fillId="0" borderId="7" xfId="2" applyNumberFormat="1" applyFont="1" applyBorder="1" applyAlignment="1">
      <alignment horizontal="center"/>
    </xf>
    <xf numFmtId="165" fontId="16" fillId="0" borderId="18" xfId="2" applyNumberFormat="1" applyFont="1" applyBorder="1" applyAlignment="1">
      <alignment horizontal="center"/>
    </xf>
    <xf numFmtId="0" fontId="16" fillId="18" borderId="19" xfId="0" applyFont="1" applyFill="1" applyBorder="1"/>
    <xf numFmtId="4" fontId="16" fillId="18" borderId="13" xfId="2" applyNumberFormat="1" applyFont="1" applyFill="1" applyBorder="1" applyAlignment="1">
      <alignment horizontal="center"/>
    </xf>
    <xf numFmtId="4" fontId="16" fillId="18" borderId="0" xfId="2" applyNumberFormat="1" applyFont="1" applyFill="1" applyBorder="1" applyAlignment="1">
      <alignment horizontal="center"/>
    </xf>
    <xf numFmtId="165" fontId="16" fillId="18" borderId="14" xfId="2" applyNumberFormat="1" applyFont="1" applyFill="1" applyBorder="1" applyAlignment="1">
      <alignment horizontal="center"/>
    </xf>
    <xf numFmtId="0" fontId="16" fillId="0" borderId="19" xfId="0" applyFont="1" applyBorder="1"/>
    <xf numFmtId="4" fontId="16" fillId="0" borderId="13" xfId="2" applyNumberFormat="1" applyFont="1" applyBorder="1" applyAlignment="1">
      <alignment horizontal="center"/>
    </xf>
    <xf numFmtId="4" fontId="16" fillId="0" borderId="0" xfId="2" applyNumberFormat="1" applyFont="1" applyBorder="1" applyAlignment="1">
      <alignment horizontal="center"/>
    </xf>
    <xf numFmtId="165" fontId="16" fillId="0" borderId="14" xfId="2" applyNumberFormat="1" applyFont="1" applyBorder="1" applyAlignment="1">
      <alignment horizontal="center"/>
    </xf>
    <xf numFmtId="0" fontId="16" fillId="18" borderId="20" xfId="0" applyFont="1" applyFill="1" applyBorder="1"/>
    <xf numFmtId="4" fontId="16" fillId="18" borderId="15" xfId="2" applyNumberFormat="1" applyFont="1" applyFill="1" applyBorder="1" applyAlignment="1">
      <alignment horizontal="center"/>
    </xf>
    <xf numFmtId="4" fontId="16" fillId="18" borderId="2" xfId="2" applyNumberFormat="1" applyFont="1" applyFill="1" applyBorder="1" applyAlignment="1">
      <alignment horizontal="center"/>
    </xf>
    <xf numFmtId="165" fontId="16" fillId="18" borderId="16" xfId="2" applyNumberFormat="1" applyFont="1" applyFill="1" applyBorder="1" applyAlignment="1">
      <alignment horizontal="center"/>
    </xf>
    <xf numFmtId="17" fontId="19" fillId="0" borderId="12" xfId="0" quotePrefix="1" applyNumberFormat="1" applyFont="1" applyBorder="1" applyAlignment="1">
      <alignment horizontal="center"/>
    </xf>
    <xf numFmtId="17" fontId="19" fillId="0" borderId="7" xfId="0" quotePrefix="1" applyNumberFormat="1" applyFont="1" applyBorder="1" applyAlignment="1">
      <alignment horizontal="center"/>
    </xf>
    <xf numFmtId="0" fontId="19" fillId="0" borderId="18" xfId="0" applyFont="1" applyBorder="1" applyAlignment="1">
      <alignment horizontal="center"/>
    </xf>
    <xf numFmtId="0" fontId="19" fillId="0" borderId="12" xfId="0" quotePrefix="1" applyFont="1" applyBorder="1" applyAlignment="1">
      <alignment horizontal="center"/>
    </xf>
    <xf numFmtId="0" fontId="19" fillId="0" borderId="7" xfId="0" quotePrefix="1" applyFont="1" applyBorder="1" applyAlignment="1">
      <alignment horizontal="center"/>
    </xf>
    <xf numFmtId="0" fontId="17" fillId="20" borderId="0" xfId="0" applyFont="1" applyFill="1"/>
    <xf numFmtId="43" fontId="16" fillId="0" borderId="0" xfId="1" applyFont="1"/>
    <xf numFmtId="0" fontId="17" fillId="0" borderId="0" xfId="0" applyFont="1" applyBorder="1"/>
    <xf numFmtId="0" fontId="15" fillId="21" borderId="21" xfId="0" applyFont="1" applyFill="1" applyBorder="1"/>
    <xf numFmtId="0" fontId="16" fillId="21" borderId="22" xfId="0" applyFont="1" applyFill="1" applyBorder="1"/>
    <xf numFmtId="0" fontId="16" fillId="21" borderId="23" xfId="0" applyFont="1" applyFill="1" applyBorder="1"/>
    <xf numFmtId="0" fontId="35" fillId="0" borderId="19" xfId="0" applyFont="1" applyBorder="1" applyAlignment="1">
      <alignment horizontal="center" vertical="center" wrapText="1"/>
    </xf>
    <xf numFmtId="0" fontId="19" fillId="0" borderId="2" xfId="0" applyFont="1" applyBorder="1" applyAlignment="1">
      <alignment horizontal="center"/>
    </xf>
    <xf numFmtId="0" fontId="19" fillId="0" borderId="16" xfId="0" applyFont="1" applyBorder="1" applyAlignment="1">
      <alignment horizontal="center"/>
    </xf>
    <xf numFmtId="0" fontId="19" fillId="0" borderId="15" xfId="0" applyFont="1" applyBorder="1" applyAlignment="1">
      <alignment horizontal="center"/>
    </xf>
    <xf numFmtId="0" fontId="19" fillId="0" borderId="0" xfId="0" applyFont="1" applyBorder="1" applyAlignment="1">
      <alignment horizontal="center"/>
    </xf>
    <xf numFmtId="165" fontId="36" fillId="0" borderId="24" xfId="2" applyNumberFormat="1" applyFont="1" applyBorder="1" applyAlignment="1">
      <alignment horizontal="center" vertical="center" wrapText="1"/>
    </xf>
    <xf numFmtId="0" fontId="35" fillId="0" borderId="2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7" xfId="0" applyFont="1" applyBorder="1" applyAlignment="1">
      <alignment horizontal="center" vertical="center" wrapText="1"/>
    </xf>
    <xf numFmtId="165" fontId="37" fillId="0" borderId="0" xfId="2" applyNumberFormat="1" applyFont="1" applyFill="1" applyBorder="1" applyAlignment="1">
      <alignment horizontal="center" vertical="center" wrapText="1"/>
    </xf>
    <xf numFmtId="165" fontId="37" fillId="0" borderId="24" xfId="2" applyNumberFormat="1" applyFont="1" applyBorder="1" applyAlignment="1">
      <alignment horizontal="center" vertical="center" wrapText="1"/>
    </xf>
    <xf numFmtId="0" fontId="16" fillId="0" borderId="13" xfId="0" applyFont="1" applyBorder="1" applyAlignment="1">
      <alignment horizontal="left" indent="2"/>
    </xf>
    <xf numFmtId="175" fontId="16" fillId="0" borderId="7" xfId="0" applyNumberFormat="1" applyFont="1" applyBorder="1" applyAlignment="1">
      <alignment horizontal="center"/>
    </xf>
    <xf numFmtId="175" fontId="16" fillId="0" borderId="17" xfId="0" applyNumberFormat="1" applyFont="1" applyBorder="1" applyAlignment="1">
      <alignment horizontal="center"/>
    </xf>
    <xf numFmtId="175" fontId="16" fillId="0" borderId="12" xfId="0" applyNumberFormat="1" applyFont="1" applyBorder="1" applyAlignment="1">
      <alignment horizontal="center"/>
    </xf>
    <xf numFmtId="165" fontId="16" fillId="0" borderId="0" xfId="2" applyNumberFormat="1" applyFont="1" applyFill="1" applyBorder="1" applyAlignment="1">
      <alignment horizontal="center"/>
    </xf>
    <xf numFmtId="165" fontId="16" fillId="0" borderId="17" xfId="2" applyNumberFormat="1" applyFont="1" applyBorder="1" applyAlignment="1">
      <alignment horizontal="center"/>
    </xf>
    <xf numFmtId="43" fontId="38" fillId="0" borderId="0" xfId="1" applyFont="1"/>
    <xf numFmtId="175" fontId="16" fillId="0" borderId="0" xfId="0" applyNumberFormat="1" applyFont="1" applyBorder="1" applyAlignment="1">
      <alignment horizontal="center"/>
    </xf>
    <xf numFmtId="175" fontId="16" fillId="0" borderId="19" xfId="0" applyNumberFormat="1" applyFont="1" applyBorder="1" applyAlignment="1">
      <alignment horizontal="center"/>
    </xf>
    <xf numFmtId="175" fontId="16" fillId="0" borderId="13" xfId="0" applyNumberFormat="1" applyFont="1" applyBorder="1" applyAlignment="1">
      <alignment horizontal="center"/>
    </xf>
    <xf numFmtId="165" fontId="16" fillId="0" borderId="19" xfId="2" applyNumberFormat="1" applyFont="1" applyBorder="1" applyAlignment="1">
      <alignment horizontal="center"/>
    </xf>
    <xf numFmtId="0" fontId="19" fillId="22" borderId="13" xfId="0" applyFont="1" applyFill="1" applyBorder="1"/>
    <xf numFmtId="175" fontId="19" fillId="22" borderId="0" xfId="0" applyNumberFormat="1" applyFont="1" applyFill="1" applyBorder="1" applyAlignment="1">
      <alignment horizontal="center"/>
    </xf>
    <xf numFmtId="175" fontId="19" fillId="22" borderId="19" xfId="0" applyNumberFormat="1" applyFont="1" applyFill="1" applyBorder="1" applyAlignment="1">
      <alignment horizontal="center"/>
    </xf>
    <xf numFmtId="175" fontId="19" fillId="22" borderId="13" xfId="0" applyNumberFormat="1" applyFont="1" applyFill="1" applyBorder="1" applyAlignment="1">
      <alignment horizontal="center"/>
    </xf>
    <xf numFmtId="165" fontId="19" fillId="0" borderId="0" xfId="2" applyNumberFormat="1" applyFont="1" applyFill="1" applyBorder="1" applyAlignment="1">
      <alignment horizontal="center"/>
    </xf>
    <xf numFmtId="165" fontId="19" fillId="22" borderId="19" xfId="2" applyNumberFormat="1" applyFont="1" applyFill="1" applyBorder="1" applyAlignment="1">
      <alignment horizontal="center"/>
    </xf>
    <xf numFmtId="175" fontId="16" fillId="0" borderId="19" xfId="0" applyNumberFormat="1" applyFont="1" applyFill="1" applyBorder="1" applyAlignment="1">
      <alignment horizontal="center"/>
    </xf>
    <xf numFmtId="165" fontId="16" fillId="0" borderId="19" xfId="2" applyNumberFormat="1" applyFont="1" applyFill="1" applyBorder="1" applyAlignment="1">
      <alignment horizontal="center"/>
    </xf>
    <xf numFmtId="0" fontId="19" fillId="19" borderId="15" xfId="0" applyFont="1" applyFill="1" applyBorder="1"/>
    <xf numFmtId="175" fontId="19" fillId="19" borderId="2" xfId="0" applyNumberFormat="1" applyFont="1" applyFill="1" applyBorder="1" applyAlignment="1">
      <alignment horizontal="center"/>
    </xf>
    <xf numFmtId="175" fontId="19" fillId="19" borderId="20" xfId="0" applyNumberFormat="1" applyFont="1" applyFill="1" applyBorder="1" applyAlignment="1">
      <alignment horizontal="center"/>
    </xf>
    <xf numFmtId="175" fontId="19" fillId="19" borderId="15" xfId="0" applyNumberFormat="1" applyFont="1" applyFill="1" applyBorder="1" applyAlignment="1">
      <alignment horizontal="center"/>
    </xf>
    <xf numFmtId="165" fontId="19" fillId="19" borderId="20" xfId="2" applyNumberFormat="1" applyFont="1" applyFill="1" applyBorder="1" applyAlignment="1">
      <alignment horizontal="center"/>
    </xf>
    <xf numFmtId="0" fontId="19" fillId="0" borderId="0" xfId="0" applyFont="1" applyFill="1" applyBorder="1" applyAlignment="1">
      <alignment horizont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175" fontId="16" fillId="0" borderId="0" xfId="0" applyNumberFormat="1" applyFont="1" applyBorder="1" applyAlignment="1">
      <alignment horizontal="center"/>
    </xf>
    <xf numFmtId="175" fontId="16" fillId="0" borderId="0" xfId="0" applyNumberFormat="1" applyFont="1"/>
    <xf numFmtId="175" fontId="16" fillId="0" borderId="7" xfId="0" applyNumberFormat="1" applyFont="1" applyBorder="1" applyAlignment="1">
      <alignment horizontal="center"/>
    </xf>
    <xf numFmtId="175" fontId="19" fillId="22" borderId="0" xfId="0" applyNumberFormat="1" applyFont="1" applyFill="1" applyBorder="1" applyAlignment="1">
      <alignment horizontal="center"/>
    </xf>
    <xf numFmtId="175" fontId="19" fillId="0" borderId="0" xfId="0" applyNumberFormat="1" applyFont="1" applyBorder="1"/>
    <xf numFmtId="175" fontId="19" fillId="0" borderId="0" xfId="0" applyNumberFormat="1" applyFont="1" applyFill="1" applyBorder="1"/>
    <xf numFmtId="175" fontId="19" fillId="19" borderId="2" xfId="0" applyNumberFormat="1" applyFont="1" applyFill="1" applyBorder="1" applyAlignment="1">
      <alignment horizontal="center"/>
    </xf>
    <xf numFmtId="3" fontId="0" fillId="0" borderId="0" xfId="0" applyNumberFormat="1"/>
    <xf numFmtId="43" fontId="16" fillId="0" borderId="0" xfId="1" applyFont="1" applyFill="1"/>
    <xf numFmtId="0" fontId="35" fillId="0" borderId="25" xfId="0" applyFont="1" applyBorder="1" applyAlignment="1">
      <alignment horizontal="center" vertical="center" wrapText="1"/>
    </xf>
    <xf numFmtId="0" fontId="19" fillId="0" borderId="20" xfId="0" applyFont="1" applyBorder="1" applyAlignment="1">
      <alignment horizontal="center" vertical="center"/>
    </xf>
    <xf numFmtId="0" fontId="19" fillId="0" borderId="15" xfId="0" applyFont="1" applyBorder="1" applyAlignment="1">
      <alignment horizontal="center" vertical="center"/>
    </xf>
    <xf numFmtId="165" fontId="37" fillId="0" borderId="20" xfId="2" applyNumberFormat="1" applyFont="1" applyBorder="1" applyAlignment="1">
      <alignment horizontal="center" vertical="center" wrapText="1"/>
    </xf>
    <xf numFmtId="175" fontId="16" fillId="0" borderId="0" xfId="0" applyNumberFormat="1" applyFont="1" applyFill="1"/>
    <xf numFmtId="3" fontId="0" fillId="0" borderId="0" xfId="0" applyNumberFormat="1" applyFill="1"/>
    <xf numFmtId="0" fontId="19" fillId="0" borderId="17" xfId="0" applyFont="1" applyBorder="1" applyAlignment="1">
      <alignment horizontal="center" vertical="center"/>
    </xf>
    <xf numFmtId="0" fontId="19" fillId="0" borderId="12" xfId="0" applyFont="1" applyBorder="1" applyAlignment="1">
      <alignment horizontal="center" vertical="center"/>
    </xf>
    <xf numFmtId="165" fontId="37" fillId="0" borderId="24" xfId="2" applyNumberFormat="1" applyFont="1" applyBorder="1" applyAlignment="1">
      <alignment horizontal="center" vertical="center" wrapText="1"/>
    </xf>
    <xf numFmtId="0" fontId="16" fillId="0" borderId="12" xfId="0" applyFont="1" applyBorder="1" applyAlignment="1">
      <alignment horizontal="left" indent="2"/>
    </xf>
    <xf numFmtId="3" fontId="16" fillId="0" borderId="12" xfId="0" applyNumberFormat="1" applyFont="1" applyBorder="1" applyAlignment="1">
      <alignment horizontal="center"/>
    </xf>
    <xf numFmtId="3" fontId="16" fillId="0" borderId="18" xfId="0" applyNumberFormat="1" applyFont="1" applyBorder="1" applyAlignment="1">
      <alignment horizontal="center"/>
    </xf>
    <xf numFmtId="3" fontId="16" fillId="0" borderId="13" xfId="0" applyNumberFormat="1" applyFont="1" applyBorder="1" applyAlignment="1">
      <alignment horizontal="center"/>
    </xf>
    <xf numFmtId="3" fontId="16" fillId="0" borderId="14" xfId="0" applyNumberFormat="1" applyFont="1" applyBorder="1" applyAlignment="1">
      <alignment horizontal="center"/>
    </xf>
    <xf numFmtId="3" fontId="19" fillId="22" borderId="13" xfId="0" applyNumberFormat="1" applyFont="1" applyFill="1" applyBorder="1" applyAlignment="1">
      <alignment horizontal="center"/>
    </xf>
    <xf numFmtId="3" fontId="19" fillId="22" borderId="14" xfId="0" applyNumberFormat="1" applyFont="1" applyFill="1" applyBorder="1" applyAlignment="1">
      <alignment horizontal="center"/>
    </xf>
    <xf numFmtId="165" fontId="19" fillId="22" borderId="14" xfId="2" applyNumberFormat="1" applyFont="1" applyFill="1" applyBorder="1" applyAlignment="1">
      <alignment horizontal="center"/>
    </xf>
    <xf numFmtId="3" fontId="16" fillId="0" borderId="0" xfId="0" applyNumberFormat="1" applyFont="1"/>
    <xf numFmtId="3" fontId="19" fillId="19" borderId="15" xfId="0" applyNumberFormat="1" applyFont="1" applyFill="1" applyBorder="1" applyAlignment="1">
      <alignment horizontal="center"/>
    </xf>
    <xf numFmtId="3" fontId="19" fillId="19" borderId="16" xfId="0" applyNumberFormat="1" applyFont="1" applyFill="1" applyBorder="1" applyAlignment="1">
      <alignment horizontal="center"/>
    </xf>
    <xf numFmtId="165" fontId="19" fillId="19" borderId="16" xfId="2" applyNumberFormat="1" applyFont="1" applyFill="1" applyBorder="1" applyAlignment="1">
      <alignment horizontal="center"/>
    </xf>
    <xf numFmtId="0" fontId="17" fillId="0" borderId="7" xfId="0" applyFont="1" applyBorder="1" applyAlignment="1">
      <alignment horizontal="left"/>
    </xf>
    <xf numFmtId="3" fontId="16" fillId="0" borderId="18" xfId="0" applyNumberFormat="1" applyFont="1" applyFill="1" applyBorder="1" applyAlignment="1">
      <alignment horizontal="center"/>
    </xf>
    <xf numFmtId="3" fontId="16" fillId="0" borderId="14" xfId="0" applyNumberFormat="1" applyFont="1" applyFill="1" applyBorder="1" applyAlignment="1">
      <alignment horizontal="center"/>
    </xf>
  </cellXfs>
  <cellStyles count="166">
    <cellStyle name="20% - Ênfase1" xfId="8"/>
    <cellStyle name="20% - Ênfase2" xfId="9"/>
    <cellStyle name="20% - Ênfase3" xfId="10"/>
    <cellStyle name="20% - Ênfase4" xfId="11"/>
    <cellStyle name="20% - Ênfase5" xfId="12"/>
    <cellStyle name="20% - Ênfase6" xfId="13"/>
    <cellStyle name="20% - Énfasis1 2" xfId="14"/>
    <cellStyle name="20% - Énfasis1 3" xfId="15"/>
    <cellStyle name="20% - Énfasis2 2" xfId="16"/>
    <cellStyle name="20% - Énfasis2 3" xfId="17"/>
    <cellStyle name="20% - Énfasis3 2" xfId="18"/>
    <cellStyle name="20% - Énfasis3 3" xfId="19"/>
    <cellStyle name="20% - Énfasis4 2" xfId="20"/>
    <cellStyle name="20% - Énfasis4 3" xfId="21"/>
    <cellStyle name="20% - Énfasis5 2" xfId="22"/>
    <cellStyle name="20% - Énfasis5 3" xfId="23"/>
    <cellStyle name="20% - Énfasis6 2" xfId="24"/>
    <cellStyle name="20% - Énfasis6 3" xfId="25"/>
    <cellStyle name="40% - Ênfase1" xfId="26"/>
    <cellStyle name="40% - Ênfase2" xfId="27"/>
    <cellStyle name="40% - Ênfase3" xfId="28"/>
    <cellStyle name="40% - Ênfase4" xfId="29"/>
    <cellStyle name="40% - Ênfase5" xfId="30"/>
    <cellStyle name="40% - Ênfase6" xfId="31"/>
    <cellStyle name="40% - Énfasis1 2" xfId="32"/>
    <cellStyle name="40% - Énfasis1 3" xfId="33"/>
    <cellStyle name="40% - Énfasis2 2" xfId="34"/>
    <cellStyle name="40% - Énfasis2 3" xfId="35"/>
    <cellStyle name="40% - Énfasis3 2" xfId="36"/>
    <cellStyle name="40% - Énfasis3 3" xfId="37"/>
    <cellStyle name="40% - Énfasis4 2" xfId="38"/>
    <cellStyle name="40% - Énfasis4 3" xfId="39"/>
    <cellStyle name="40% - Énfasis5 2" xfId="40"/>
    <cellStyle name="40% - Énfasis5 3" xfId="41"/>
    <cellStyle name="40% - Énfasis6 2" xfId="42"/>
    <cellStyle name="40% - Énfasis6 3" xfId="43"/>
    <cellStyle name="60% - Ênfase1" xfId="44"/>
    <cellStyle name="60% - Ênfase2" xfId="45"/>
    <cellStyle name="60% - Ênfase3" xfId="46"/>
    <cellStyle name="60% - Ênfase4" xfId="47"/>
    <cellStyle name="60% - Ênfase5" xfId="48"/>
    <cellStyle name="60% - Ênfase6" xfId="49"/>
    <cellStyle name="60% - Énfasis1 2" xfId="50"/>
    <cellStyle name="60% - Énfasis2 2" xfId="51"/>
    <cellStyle name="60% - Énfasis3 2" xfId="52"/>
    <cellStyle name="60% - Énfasis4 2" xfId="53"/>
    <cellStyle name="60% - Énfasis5 2" xfId="54"/>
    <cellStyle name="60% - Énfasis6 2" xfId="55"/>
    <cellStyle name="años" xfId="56"/>
    <cellStyle name="Bom" xfId="57"/>
    <cellStyle name="Buena 2" xfId="58"/>
    <cellStyle name="Cabecera 1" xfId="59"/>
    <cellStyle name="Cabecera 2" xfId="60"/>
    <cellStyle name="Cálculo 2" xfId="61"/>
    <cellStyle name="Celda de comprobación 2" xfId="62"/>
    <cellStyle name="Celda vinculada 2" xfId="63"/>
    <cellStyle name="Célula de Verificação" xfId="64"/>
    <cellStyle name="Célula Vinculada" xfId="65"/>
    <cellStyle name="Comma 2" xfId="66"/>
    <cellStyle name="Comma 2 2" xfId="67"/>
    <cellStyle name="Comma 2_(7) Venezuela Operation" xfId="68"/>
    <cellStyle name="Comma_Análsis de Resultados Abr 06 - ce40" xfId="69"/>
    <cellStyle name="Comma0 - Style2" xfId="70"/>
    <cellStyle name="Comma1 - Style1" xfId="71"/>
    <cellStyle name="Date" xfId="72"/>
    <cellStyle name="Encabezado 4 2" xfId="73"/>
    <cellStyle name="Ênfase1" xfId="74"/>
    <cellStyle name="Ênfase2" xfId="75"/>
    <cellStyle name="Ênfase3" xfId="76"/>
    <cellStyle name="Ênfase4" xfId="77"/>
    <cellStyle name="Ênfase5" xfId="78"/>
    <cellStyle name="Ênfase6" xfId="79"/>
    <cellStyle name="Énfasis1 2" xfId="80"/>
    <cellStyle name="Énfasis2 2" xfId="81"/>
    <cellStyle name="Énfasis3 2" xfId="82"/>
    <cellStyle name="Énfasis4 2" xfId="83"/>
    <cellStyle name="Énfasis5 2" xfId="84"/>
    <cellStyle name="Énfasis6 2" xfId="85"/>
    <cellStyle name="Entrada 2" xfId="86"/>
    <cellStyle name="EPMLargeKeyFigure" xfId="87"/>
    <cellStyle name="Escondido" xfId="88"/>
    <cellStyle name="Euro" xfId="89"/>
    <cellStyle name="Fecha" xfId="90"/>
    <cellStyle name="Fijo" xfId="91"/>
    <cellStyle name="Fixed" xfId="92"/>
    <cellStyle name="Grey" xfId="93"/>
    <cellStyle name="Header1" xfId="94"/>
    <cellStyle name="Header2" xfId="95"/>
    <cellStyle name="Heading1" xfId="96"/>
    <cellStyle name="Heading2" xfId="97"/>
    <cellStyle name="hips" xfId="98"/>
    <cellStyle name="Incorrecto 2" xfId="99"/>
    <cellStyle name="Incorreto" xfId="100"/>
    <cellStyle name="Input [yellow]" xfId="101"/>
    <cellStyle name="InputBlueFont" xfId="102"/>
    <cellStyle name="Millares" xfId="1" builtinId="3"/>
    <cellStyle name="Millares [0] 2" xfId="103"/>
    <cellStyle name="Millares 10" xfId="104"/>
    <cellStyle name="Millares 2" xfId="105"/>
    <cellStyle name="Millares 2 2" xfId="106"/>
    <cellStyle name="Millares 2 3" xfId="107"/>
    <cellStyle name="Millares 2 4" xfId="108"/>
    <cellStyle name="Millares 2_(7) Venezuela Operation" xfId="109"/>
    <cellStyle name="Millares 3" xfId="110"/>
    <cellStyle name="Millares 4" xfId="111"/>
    <cellStyle name="Millares 5" xfId="112"/>
    <cellStyle name="Millares 6" xfId="113"/>
    <cellStyle name="Millares 6 2" xfId="114"/>
    <cellStyle name="Monetario0" xfId="115"/>
    <cellStyle name="Neutra" xfId="116"/>
    <cellStyle name="no dec" xfId="117"/>
    <cellStyle name="Normal" xfId="0" builtinId="0"/>
    <cellStyle name="Normal - Style1" xfId="118"/>
    <cellStyle name="Normal - Style1 2" xfId="119"/>
    <cellStyle name="Normal 15" xfId="120"/>
    <cellStyle name="Normal 2" xfId="3"/>
    <cellStyle name="Normal 2 2" xfId="121"/>
    <cellStyle name="Normal 2 2 2" xfId="122"/>
    <cellStyle name="Normal 2_Anexos Trimestre" xfId="123"/>
    <cellStyle name="Normal 3" xfId="124"/>
    <cellStyle name="Normal 3 2" xfId="125"/>
    <cellStyle name="Normal 3 2 2" xfId="126"/>
    <cellStyle name="Normal 32 4" xfId="127"/>
    <cellStyle name="Normal 4" xfId="128"/>
    <cellStyle name="Normal 62 2" xfId="129"/>
    <cellStyle name="Normal_IS Mexico y CA" xfId="6"/>
    <cellStyle name="Normal_Sudamérica" xfId="7"/>
    <cellStyle name="Nota" xfId="130"/>
    <cellStyle name="Nota 2" xfId="131"/>
    <cellStyle name="Nota_(1) Reported Consolidated Q" xfId="132"/>
    <cellStyle name="Notas 2" xfId="133"/>
    <cellStyle name="Notas 3" xfId="134"/>
    <cellStyle name="Percent [2]" xfId="135"/>
    <cellStyle name="Percent 2" xfId="5"/>
    <cellStyle name="Percent 2 2" xfId="136"/>
    <cellStyle name="Percent 3" xfId="137"/>
    <cellStyle name="Percent 3 2" xfId="138"/>
    <cellStyle name="Porcentaje" xfId="2" builtinId="5"/>
    <cellStyle name="Porcentaje 2" xfId="4"/>
    <cellStyle name="Porcentaje 2 2" xfId="139"/>
    <cellStyle name="Porcentual 2" xfId="140"/>
    <cellStyle name="Produto" xfId="141"/>
    <cellStyle name="Punto0" xfId="142"/>
    <cellStyle name="Saída" xfId="143"/>
    <cellStyle name="Saída 2" xfId="144"/>
    <cellStyle name="Saída_(1) Reported Consolidated Q" xfId="145"/>
    <cellStyle name="Salida 2" xfId="146"/>
    <cellStyle name="SAPBEXstdItemX" xfId="147"/>
    <cellStyle name="SAPBEXstdItemX 2" xfId="148"/>
    <cellStyle name="SAPBEXstdItemX_(1) Reported Consolidated Q" xfId="149"/>
    <cellStyle name="Separador de milhares_Femsa Br Formatos report Kaiser 05 2006 Final" xfId="150"/>
    <cellStyle name="Style 1" xfId="151"/>
    <cellStyle name="Style 2" xfId="152"/>
    <cellStyle name="Style 3" xfId="153"/>
    <cellStyle name="Style 4" xfId="154"/>
    <cellStyle name="Style 5" xfId="155"/>
    <cellStyle name="Style 6" xfId="156"/>
    <cellStyle name="Texto de advertencia 2" xfId="157"/>
    <cellStyle name="Texto de Aviso" xfId="158"/>
    <cellStyle name="Texto Explicativo 2" xfId="159"/>
    <cellStyle name="Título 1 2" xfId="160"/>
    <cellStyle name="Título 2 2" xfId="161"/>
    <cellStyle name="Título 3 2" xfId="162"/>
    <cellStyle name="Título 4" xfId="163"/>
    <cellStyle name="Título 5" xfId="164"/>
    <cellStyle name="Total 2" xfId="1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914400</xdr:colOff>
          <xdr:row>0</xdr:row>
          <xdr:rowOff>0</xdr:rowOff>
        </xdr:to>
        <xdr:sp macro="" textlink="">
          <xdr:nvSpPr>
            <xdr:cNvPr id="1025" name="FPMExcelClientSheetOptionstb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0</xdr:row>
          <xdr:rowOff>0</xdr:rowOff>
        </xdr:to>
        <xdr:sp macro="" textlink="">
          <xdr:nvSpPr>
            <xdr:cNvPr id="10241" name="FPMExcelClientSheetOptionstb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1133475</xdr:colOff>
          <xdr:row>0</xdr:row>
          <xdr:rowOff>0</xdr:rowOff>
        </xdr:to>
        <xdr:sp macro="" textlink="">
          <xdr:nvSpPr>
            <xdr:cNvPr id="2049" name="FPMExcelClientSheetOptionstb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073" name="FPMExcelClientSheetOptionstb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1219200</xdr:colOff>
          <xdr:row>0</xdr:row>
          <xdr:rowOff>0</xdr:rowOff>
        </xdr:to>
        <xdr:sp macro="" textlink="">
          <xdr:nvSpPr>
            <xdr:cNvPr id="4097" name="FPMExcelClientSheetOptionstb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5121" name="FPMExcelClientSheetOptionstb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6145" name="FPMExcelClientSheetOptionstb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1133475</xdr:colOff>
          <xdr:row>0</xdr:row>
          <xdr:rowOff>0</xdr:rowOff>
        </xdr:to>
        <xdr:sp macro="" textlink="">
          <xdr:nvSpPr>
            <xdr:cNvPr id="7169" name="FPMExcelClientSheetOptionstb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981075</xdr:colOff>
          <xdr:row>0</xdr:row>
          <xdr:rowOff>0</xdr:rowOff>
        </xdr:to>
        <xdr:sp macro="" textlink="">
          <xdr:nvSpPr>
            <xdr:cNvPr id="8193" name="FPMExcelClientSheetOptionstb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0</xdr:row>
          <xdr:rowOff>0</xdr:rowOff>
        </xdr:to>
        <xdr:sp macro="" textlink="">
          <xdr:nvSpPr>
            <xdr:cNvPr id="9217" name="FPMExcelClientSheetOptionstb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X03144812/AppData/Local/Microsoft/Windows/Temporary%20Internet%20Files/Content.Outlook/0VNTN9IY/1.%20IR%20Format%20-%20English%20-%20val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X03334025/AppData/Local/Microsoft/Windows/Temporary%20Internet%20Files/Content.Outlook/WE6KKPG5/12%20INDICTC%20Diciembre%202017%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 Resumen"/>
      <sheetName val="(+) Financial ratios"/>
      <sheetName val="ACTUAL YTD"/>
      <sheetName val="ACTUAL"/>
      <sheetName val="Retrieve Actual BPC"/>
      <sheetName val="(1) Consolidado Q"/>
      <sheetName val="(2) Reported Consolidated YTD"/>
      <sheetName val="(3) Comparable Consolidated Q"/>
      <sheetName val="(4) Comparable Consolidated YTD"/>
      <sheetName val="(2) Consolidado YTD"/>
      <sheetName val="(3) Division MX-CAM "/>
      <sheetName val="(6) Comparable SA Division"/>
      <sheetName val="(4) Division SA"/>
      <sheetName val="(5) Venezuela"/>
      <sheetName val="(6) Asia"/>
      <sheetName val="(9) Balance  (2)"/>
      <sheetName val="."/>
      <sheetName val="(11) Comparable Asia Division"/>
      <sheetName val="Vol y Trans T"/>
      <sheetName val="YTD"/>
      <sheetName val="Vol y Trans Acum"/>
      <sheetName val="1Q18"/>
      <sheetName val="YTD (2)"/>
      <sheetName val="(12) Macroeconomicos (2)"/>
      <sheetName val="Vol y Trans T  delta Total"/>
      <sheetName val="Vol y Trans T Acum delta total"/>
      <sheetName val="Diferencias Volumen y Trans"/>
      <sheetName val="Diferencias Vol y YTD"/>
      <sheetName val="INDIC INF"/>
      <sheetName val="Hoja1"/>
      <sheetName val="EPMFormattingSheet (2)"/>
      <sheetName val="PR"/>
      <sheetName val="EPMFormattingSheet (3)"/>
      <sheetName val="Back Macroeconomicos"/>
      <sheetName val="ACTUAL (2)"/>
      <sheetName val="EPMFormattingSheet"/>
      <sheetName val="%"/>
      <sheetName val="1Q18 Deltas"/>
    </sheetNames>
    <sheetDataSet>
      <sheetData sheetId="0"/>
      <sheetData sheetId="1"/>
      <sheetData sheetId="2"/>
      <sheetData sheetId="3"/>
      <sheetData sheetId="4">
        <row r="11">
          <cell r="B11">
            <v>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5">
          <cell r="L15">
            <v>316.10027707777664</v>
          </cell>
        </row>
        <row r="33">
          <cell r="L33">
            <v>2016.7213776971043</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
      <sheetName val="IPC"/>
      <sheetName val="Resumen"/>
      <sheetName val="FEMSA"/>
      <sheetName val="Inflación"/>
      <sheetName val="Indices"/>
      <sheetName val="Indices Interno (Arg &amp; Ven)"/>
      <sheetName val="TC_KOF-Cierre"/>
      <sheetName val="TC_KOF-Promedio"/>
      <sheetName val="SAP"/>
      <sheetName val="HVKOF VE"/>
      <sheetName val="HVKOF"/>
      <sheetName val="R3 VE"/>
      <sheetName val="R3"/>
      <sheetName val="Argentina"/>
      <sheetName val="Brasil"/>
      <sheetName val="Colombia"/>
      <sheetName val="Costa Rica"/>
      <sheetName val="Filipinas"/>
      <sheetName val="Guatemala"/>
      <sheetName val="México"/>
      <sheetName val="Nicaragua"/>
      <sheetName val="Panamá"/>
    </sheetNames>
    <sheetDataSet>
      <sheetData sheetId="0"/>
      <sheetData sheetId="1"/>
      <sheetData sheetId="2">
        <row r="5">
          <cell r="O5">
            <v>2017</v>
          </cell>
          <cell r="P5" t="str">
            <v>Enero</v>
          </cell>
        </row>
        <row r="6">
          <cell r="O6">
            <v>2016</v>
          </cell>
          <cell r="P6" t="str">
            <v>Febrero</v>
          </cell>
        </row>
        <row r="7">
          <cell r="O7">
            <v>2015</v>
          </cell>
          <cell r="P7" t="str">
            <v>Marzo</v>
          </cell>
        </row>
        <row r="8">
          <cell r="O8">
            <v>2014</v>
          </cell>
          <cell r="P8" t="str">
            <v>Abril</v>
          </cell>
        </row>
        <row r="9">
          <cell r="O9">
            <v>2013</v>
          </cell>
          <cell r="P9" t="str">
            <v>Mayo</v>
          </cell>
        </row>
        <row r="10">
          <cell r="O10">
            <v>2012</v>
          </cell>
          <cell r="P10" t="str">
            <v>Junio</v>
          </cell>
        </row>
        <row r="11">
          <cell r="O11">
            <v>2011</v>
          </cell>
          <cell r="P11" t="str">
            <v>Julio</v>
          </cell>
        </row>
        <row r="12">
          <cell r="O12">
            <v>2010</v>
          </cell>
          <cell r="P12" t="str">
            <v>Agosto</v>
          </cell>
        </row>
        <row r="13">
          <cell r="O13">
            <v>2009</v>
          </cell>
          <cell r="P13" t="str">
            <v>Septiembre</v>
          </cell>
        </row>
        <row r="14">
          <cell r="O14">
            <v>2008</v>
          </cell>
          <cell r="P14" t="str">
            <v>Octubre</v>
          </cell>
        </row>
        <row r="15">
          <cell r="O15">
            <v>2007</v>
          </cell>
          <cell r="P15" t="str">
            <v>Noviembre</v>
          </cell>
        </row>
        <row r="16">
          <cell r="O16">
            <v>2006</v>
          </cell>
          <cell r="P16" t="str">
            <v>Diciembre</v>
          </cell>
        </row>
        <row r="17">
          <cell r="O17">
            <v>2005</v>
          </cell>
        </row>
        <row r="18">
          <cell r="O18">
            <v>2004</v>
          </cell>
        </row>
      </sheetData>
      <sheetData sheetId="3"/>
      <sheetData sheetId="4"/>
      <sheetData sheetId="5"/>
      <sheetData sheetId="6">
        <row r="6">
          <cell r="B6">
            <v>42736</v>
          </cell>
          <cell r="C6">
            <v>118728.67269710352</v>
          </cell>
          <cell r="D6">
            <v>0.109</v>
          </cell>
          <cell r="E6">
            <v>1.109</v>
          </cell>
          <cell r="F6">
            <v>5.9660205269716675</v>
          </cell>
          <cell r="H6">
            <v>42736</v>
          </cell>
          <cell r="I6">
            <v>1878.9393877799998</v>
          </cell>
          <cell r="J6">
            <v>1.66E-2</v>
          </cell>
          <cell r="K6">
            <v>1.0165999999999999</v>
          </cell>
          <cell r="L6">
            <v>1.3479019919391566</v>
          </cell>
        </row>
        <row r="7">
          <cell r="B7">
            <v>42767</v>
          </cell>
          <cell r="C7">
            <v>133569.75678424147</v>
          </cell>
          <cell r="D7">
            <v>0.125</v>
          </cell>
          <cell r="E7">
            <v>1.2476250000000002</v>
          </cell>
          <cell r="F7">
            <v>6.2493231638615274</v>
          </cell>
          <cell r="H7">
            <v>42767</v>
          </cell>
          <cell r="I7">
            <v>1903.2228004276685</v>
          </cell>
          <cell r="J7">
            <v>1.2924E-2</v>
          </cell>
          <cell r="K7">
            <v>1.0297385384</v>
          </cell>
          <cell r="L7">
            <v>1.3361325886694819</v>
          </cell>
        </row>
        <row r="8">
          <cell r="B8">
            <v>42795</v>
          </cell>
          <cell r="C8">
            <v>168618.46096442643</v>
          </cell>
          <cell r="D8">
            <v>0.26240000000000002</v>
          </cell>
          <cell r="E8">
            <v>1.5750018000000001</v>
          </cell>
          <cell r="F8">
            <v>6.977222275692025</v>
          </cell>
          <cell r="H8">
            <v>42795</v>
          </cell>
          <cell r="I8">
            <v>1958.1269717744058</v>
          </cell>
          <cell r="J8">
            <v>2.8847999999999999E-2</v>
          </cell>
          <cell r="K8">
            <v>1.0594444357557631</v>
          </cell>
          <cell r="L8">
            <v>1.3265227817712131</v>
          </cell>
        </row>
        <row r="9">
          <cell r="B9">
            <v>42826</v>
          </cell>
          <cell r="C9">
            <v>189189.91320208643</v>
          </cell>
          <cell r="D9">
            <v>0.122</v>
          </cell>
          <cell r="E9">
            <v>1.7671520195999999</v>
          </cell>
          <cell r="F9">
            <v>6.0920891454975132</v>
          </cell>
          <cell r="H9">
            <v>42826</v>
          </cell>
          <cell r="I9">
            <v>2009.7725706549559</v>
          </cell>
          <cell r="J9">
            <v>2.6374999999999999E-2</v>
          </cell>
          <cell r="K9">
            <v>1.0873872827488213</v>
          </cell>
          <cell r="L9">
            <v>1.2556391893319294</v>
          </cell>
        </row>
        <row r="10">
          <cell r="B10">
            <v>42856</v>
          </cell>
          <cell r="C10">
            <v>244837.66670160854</v>
          </cell>
          <cell r="D10">
            <v>0.29413699999999998</v>
          </cell>
          <cell r="E10">
            <v>2.2869368131890853</v>
          </cell>
          <cell r="F10">
            <v>7.0392838997855112</v>
          </cell>
          <cell r="H10">
            <v>42856</v>
          </cell>
          <cell r="I10">
            <v>2035.779027719231</v>
          </cell>
          <cell r="J10">
            <v>1.294E-2</v>
          </cell>
          <cell r="K10">
            <v>1.101458074187591</v>
          </cell>
          <cell r="L10">
            <v>1.2400086710861273</v>
          </cell>
        </row>
        <row r="11">
          <cell r="B11">
            <v>42887</v>
          </cell>
          <cell r="C11">
            <v>286460.00425607269</v>
          </cell>
          <cell r="D11">
            <v>0.16999973131254609</v>
          </cell>
          <cell r="E11">
            <v>2.6757154569599999</v>
          </cell>
          <cell r="F11">
            <v>7.4131055608611849</v>
          </cell>
          <cell r="H11">
            <v>42887</v>
          </cell>
          <cell r="I11">
            <v>2064.9692378115064</v>
          </cell>
          <cell r="J11">
            <v>1.4338594560028728E-2</v>
          </cell>
          <cell r="K11">
            <v>1.117251434938237</v>
          </cell>
          <cell r="L11">
            <v>1.2316193655028991</v>
          </cell>
        </row>
        <row r="12">
          <cell r="B12">
            <v>42917</v>
          </cell>
          <cell r="C12">
            <v>396087.75846068573</v>
          </cell>
          <cell r="D12">
            <v>0.38269829147462575</v>
          </cell>
          <cell r="E12">
            <v>3.6997071908108392</v>
          </cell>
          <cell r="F12">
            <v>9.1929043888105895</v>
          </cell>
          <cell r="H12">
            <v>42917</v>
          </cell>
          <cell r="I12">
            <v>2098.243496398045</v>
          </cell>
          <cell r="J12">
            <v>1.611368245940703E-2</v>
          </cell>
          <cell r="K12">
            <v>1.1352544697881486</v>
          </cell>
          <cell r="L12">
            <v>1.2149865331967695</v>
          </cell>
        </row>
        <row r="13">
          <cell r="B13">
            <v>42948</v>
          </cell>
          <cell r="C13">
            <v>451143.95688672108</v>
          </cell>
          <cell r="D13">
            <v>0.13900000000000001</v>
          </cell>
          <cell r="E13">
            <v>4.2139664903335463</v>
          </cell>
          <cell r="F13">
            <v>9.2661222113763397</v>
          </cell>
          <cell r="H13">
            <v>42948</v>
          </cell>
          <cell r="I13">
            <v>2134.5131831566982</v>
          </cell>
          <cell r="J13">
            <v>1.7285737723441441E-2</v>
          </cell>
          <cell r="K13">
            <v>1.1548781808022712</v>
          </cell>
          <cell r="L13">
            <v>1.2154071814857217</v>
          </cell>
        </row>
        <row r="14">
          <cell r="B14">
            <v>42979</v>
          </cell>
          <cell r="C14">
            <v>717144.64011637005</v>
          </cell>
          <cell r="D14">
            <v>0.5896137566937194</v>
          </cell>
          <cell r="E14">
            <v>6.6985791032805562</v>
          </cell>
          <cell r="F14">
            <v>12.808308989920919</v>
          </cell>
          <cell r="H14">
            <v>42979</v>
          </cell>
          <cell r="I14">
            <v>2163</v>
          </cell>
          <cell r="J14">
            <v>1.3345814431173109E-2</v>
          </cell>
          <cell r="K14">
            <v>1.1702909706938689</v>
          </cell>
          <cell r="L14">
            <v>1.247269790632467</v>
          </cell>
        </row>
        <row r="15">
          <cell r="B15">
            <v>43009</v>
          </cell>
          <cell r="C15">
            <v>1035807.0827483794</v>
          </cell>
          <cell r="D15">
            <v>0.4443489148580968</v>
          </cell>
          <cell r="E15">
            <v>9.6750854589143955</v>
          </cell>
          <cell r="F15">
            <v>15.723121547330432</v>
          </cell>
          <cell r="H15">
            <v>43009</v>
          </cell>
          <cell r="I15">
            <v>2212</v>
          </cell>
          <cell r="J15">
            <v>2.265372168284796E-2</v>
          </cell>
          <cell r="K15">
            <v>1.1968024166319178</v>
          </cell>
          <cell r="L15">
            <v>1.2503626871424673</v>
          </cell>
        </row>
        <row r="16">
          <cell r="B16">
            <v>43040</v>
          </cell>
          <cell r="C16">
            <v>1347585.0146556417</v>
          </cell>
          <cell r="D16">
            <v>0.30100000000000016</v>
          </cell>
          <cell r="E16">
            <v>12.587286182047629</v>
          </cell>
          <cell r="F16">
            <v>17.696843261926222</v>
          </cell>
          <cell r="H16">
            <v>43040</v>
          </cell>
          <cell r="I16">
            <v>2252</v>
          </cell>
          <cell r="J16">
            <v>1.8083182640144635E-2</v>
          </cell>
          <cell r="K16">
            <v>1.2184444133160393</v>
          </cell>
          <cell r="L16">
            <v>1.2397604839998504</v>
          </cell>
        </row>
        <row r="17">
          <cell r="B17">
            <v>43070</v>
          </cell>
          <cell r="C17">
            <v>2217196.4035680937</v>
          </cell>
          <cell r="D17">
            <v>0.64531096699280988</v>
          </cell>
          <cell r="E17">
            <v>20.710000000000015</v>
          </cell>
          <cell r="F17">
            <v>20.710000000000015</v>
          </cell>
          <cell r="H17">
            <v>43070</v>
          </cell>
          <cell r="I17">
            <v>2306.6358964686478</v>
          </cell>
          <cell r="J17">
            <v>2.4261055270270004E-2</v>
          </cell>
          <cell r="K17">
            <v>1.2480051605712512</v>
          </cell>
          <cell r="L17">
            <v>1.2480051605712512</v>
          </cell>
        </row>
        <row r="18">
          <cell r="B18">
            <v>0</v>
          </cell>
          <cell r="C18">
            <v>0</v>
          </cell>
          <cell r="D18">
            <v>0</v>
          </cell>
          <cell r="E18">
            <v>0</v>
          </cell>
          <cell r="F18">
            <v>0</v>
          </cell>
          <cell r="H18">
            <v>0</v>
          </cell>
          <cell r="I18">
            <v>0</v>
          </cell>
          <cell r="J18">
            <v>0</v>
          </cell>
          <cell r="K18">
            <v>0</v>
          </cell>
          <cell r="L18">
            <v>0</v>
          </cell>
        </row>
        <row r="19">
          <cell r="B19">
            <v>42370</v>
          </cell>
          <cell r="C19">
            <v>19900.815319080004</v>
          </cell>
          <cell r="D19">
            <v>7.6100000000000056E-2</v>
          </cell>
          <cell r="E19">
            <v>1.0761000000000001</v>
          </cell>
          <cell r="F19">
            <v>2.6131811782398477</v>
          </cell>
          <cell r="H19">
            <v>42370</v>
          </cell>
          <cell r="I19">
            <v>1393.9733000000001</v>
          </cell>
          <cell r="J19">
            <v>3.7000028498451298E-2</v>
          </cell>
          <cell r="K19">
            <v>1.0370000284984513</v>
          </cell>
          <cell r="L19">
            <v>1.2947033451818606</v>
          </cell>
        </row>
        <row r="20">
          <cell r="B20">
            <v>42401</v>
          </cell>
          <cell r="C20">
            <v>21373.475699999999</v>
          </cell>
          <cell r="D20">
            <v>7.4000002377192731E-2</v>
          </cell>
          <cell r="E20">
            <v>1.1557314025580974</v>
          </cell>
          <cell r="F20">
            <v>2.6278620057541189</v>
          </cell>
          <cell r="H20">
            <v>42401</v>
          </cell>
          <cell r="I20">
            <v>1424.4266</v>
          </cell>
          <cell r="J20">
            <v>2.1846401218732048E-2</v>
          </cell>
          <cell r="K20">
            <v>1.059654747184865</v>
          </cell>
          <cell r="L20">
            <v>1.304519116379725</v>
          </cell>
        </row>
        <row r="21">
          <cell r="B21">
            <v>42430</v>
          </cell>
          <cell r="C21">
            <v>24166.99</v>
          </cell>
          <cell r="D21">
            <v>0.13070004800389112</v>
          </cell>
          <cell r="E21">
            <v>1.3067855523520451</v>
          </cell>
          <cell r="F21">
            <v>2.8556690815220542</v>
          </cell>
          <cell r="H21">
            <v>42430</v>
          </cell>
          <cell r="I21">
            <v>1476.1351999999999</v>
          </cell>
          <cell r="J21">
            <v>3.6301343993435653E-2</v>
          </cell>
          <cell r="K21">
            <v>1.0981216386766999</v>
          </cell>
          <cell r="L21">
            <v>1.325952514408083</v>
          </cell>
        </row>
        <row r="22">
          <cell r="B22">
            <v>42461</v>
          </cell>
          <cell r="C22">
            <v>31055.013917830016</v>
          </cell>
          <cell r="D22">
            <v>0.2850178660160001</v>
          </cell>
          <cell r="E22">
            <v>1.679242781823965</v>
          </cell>
          <cell r="F22">
            <v>3.4391619356750884</v>
          </cell>
          <cell r="H22">
            <v>42461</v>
          </cell>
          <cell r="I22">
            <v>1600.5971999999999</v>
          </cell>
          <cell r="J22">
            <v>8.4316124972834361E-2</v>
          </cell>
          <cell r="K22">
            <v>1.1907109999987382</v>
          </cell>
          <cell r="L22">
            <v>1.4073275062404877</v>
          </cell>
        </row>
        <row r="23">
          <cell r="B23">
            <v>42491</v>
          </cell>
          <cell r="C23">
            <v>34781.615599999997</v>
          </cell>
          <cell r="D23">
            <v>0.12000000038738934</v>
          </cell>
          <cell r="E23">
            <v>1.8807519162933615</v>
          </cell>
          <cell r="F23">
            <v>3.6649489833926934</v>
          </cell>
          <cell r="H23">
            <v>42491</v>
          </cell>
          <cell r="I23">
            <v>1641.7457999999999</v>
          </cell>
          <cell r="J23">
            <v>2.5708279384719646E-2</v>
          </cell>
          <cell r="K23">
            <v>1.2213221310531646</v>
          </cell>
          <cell r="L23">
            <v>1.4127431088206939</v>
          </cell>
        </row>
        <row r="24">
          <cell r="B24">
            <v>42522</v>
          </cell>
          <cell r="C24">
            <v>38642.374900000003</v>
          </cell>
          <cell r="D24">
            <v>0.11099999909147429</v>
          </cell>
          <cell r="E24">
            <v>2.0895153772932131</v>
          </cell>
          <cell r="F24">
            <v>3.9076375405178321</v>
          </cell>
          <cell r="H24">
            <v>42522</v>
          </cell>
          <cell r="I24">
            <v>1676.6294</v>
          </cell>
          <cell r="J24">
            <v>2.1247869189006119E-2</v>
          </cell>
          <cell r="K24">
            <v>1.2472726239314205</v>
          </cell>
          <cell r="L24">
            <v>1.4097924792598242</v>
          </cell>
        </row>
        <row r="25">
          <cell r="B25">
            <v>42552</v>
          </cell>
          <cell r="C25">
            <v>43086.248013500001</v>
          </cell>
          <cell r="D25">
            <v>0.11499999999999999</v>
          </cell>
          <cell r="E25">
            <v>2.3298096456819324</v>
          </cell>
          <cell r="F25">
            <v>4.1216699730427537</v>
          </cell>
          <cell r="H25">
            <v>42552</v>
          </cell>
          <cell r="I25">
            <v>1726.9685211056001</v>
          </cell>
          <cell r="J25">
            <v>3.0024000000000051E-2</v>
          </cell>
          <cell r="K25">
            <v>1.2847207371923375</v>
          </cell>
          <cell r="L25">
            <v>1.4219811507121645</v>
          </cell>
        </row>
        <row r="26">
          <cell r="B26">
            <v>42583</v>
          </cell>
          <cell r="C26">
            <v>48687.460255254999</v>
          </cell>
          <cell r="D26">
            <v>0.12999999999999989</v>
          </cell>
          <cell r="E26">
            <v>2.6326848996205836</v>
          </cell>
          <cell r="F26">
            <v>4.1925360745908211</v>
          </cell>
          <cell r="H26">
            <v>42583</v>
          </cell>
          <cell r="I26">
            <v>1756.212416440929</v>
          </cell>
          <cell r="J26">
            <v>1.6933658591881562E-2</v>
          </cell>
          <cell r="K26">
            <v>1.306475759541863</v>
          </cell>
          <cell r="L26">
            <v>1.418717303826825</v>
          </cell>
        </row>
        <row r="27">
          <cell r="B27">
            <v>42614</v>
          </cell>
          <cell r="C27">
            <v>55990.579293543247</v>
          </cell>
          <cell r="D27">
            <v>0.14999999999999991</v>
          </cell>
          <cell r="E27">
            <v>3.027587634563671</v>
          </cell>
          <cell r="F27">
            <v>4.3354163062730668</v>
          </cell>
          <cell r="H27">
            <v>42614</v>
          </cell>
          <cell r="I27">
            <v>1734.1877565263433</v>
          </cell>
          <cell r="J27">
            <v>-1.2541000000000024E-2</v>
          </cell>
          <cell r="K27">
            <v>1.2900912470414483</v>
          </cell>
          <cell r="L27">
            <v>1.3780576866286005</v>
          </cell>
        </row>
        <row r="28">
          <cell r="B28">
            <v>42644</v>
          </cell>
          <cell r="C28">
            <v>65877.954299999998</v>
          </cell>
          <cell r="D28">
            <v>0.1765899751567126</v>
          </cell>
          <cell r="E28">
            <v>3.5622292597360401</v>
          </cell>
          <cell r="F28">
            <v>4.5913657786588686</v>
          </cell>
          <cell r="H28">
            <v>42644</v>
          </cell>
          <cell r="I28">
            <v>1769.0867000000001</v>
          </cell>
          <cell r="J28">
            <v>2.0124085954545734E-2</v>
          </cell>
          <cell r="K28">
            <v>1.3160531541861173</v>
          </cell>
          <cell r="L28">
            <v>1.3853385119014243</v>
          </cell>
        </row>
        <row r="29">
          <cell r="B29">
            <v>42675</v>
          </cell>
          <cell r="C29">
            <v>76148.327399999995</v>
          </cell>
          <cell r="D29">
            <v>0.15590000037387308</v>
          </cell>
          <cell r="E29">
            <v>4.1175808026607106</v>
          </cell>
          <cell r="F29">
            <v>4.7777814991402687</v>
          </cell>
          <cell r="H29">
            <v>42675</v>
          </cell>
          <cell r="I29">
            <v>1816.4799</v>
          </cell>
          <cell r="J29">
            <v>2.6789642361790378E-2</v>
          </cell>
          <cell r="K29">
            <v>1.3513097475158697</v>
          </cell>
          <cell r="L29">
            <v>1.3923795942423758</v>
          </cell>
        </row>
        <row r="30">
          <cell r="B30">
            <v>42705</v>
          </cell>
          <cell r="C30">
            <v>107059.21794148198</v>
          </cell>
          <cell r="D30">
            <v>0.4059299999999999</v>
          </cell>
          <cell r="E30">
            <v>5.7890303778847718</v>
          </cell>
          <cell r="F30">
            <v>5.7890303778847718</v>
          </cell>
          <cell r="H30">
            <v>42705</v>
          </cell>
          <cell r="I30">
            <v>1848.2583</v>
          </cell>
          <cell r="J30">
            <v>1.7494495810275623E-2</v>
          </cell>
          <cell r="K30">
            <v>1.3749502302321708</v>
          </cell>
          <cell r="L30">
            <v>1.3749502302321708</v>
          </cell>
        </row>
        <row r="31">
          <cell r="B31">
            <v>0</v>
          </cell>
          <cell r="C31">
            <v>0</v>
          </cell>
          <cell r="D31">
            <v>0</v>
          </cell>
          <cell r="E31">
            <v>0</v>
          </cell>
          <cell r="F31">
            <v>0</v>
          </cell>
          <cell r="H31">
            <v>0</v>
          </cell>
          <cell r="I31">
            <v>0</v>
          </cell>
          <cell r="J31">
            <v>0</v>
          </cell>
          <cell r="K31">
            <v>0</v>
          </cell>
          <cell r="L31">
            <v>0</v>
          </cell>
        </row>
        <row r="32">
          <cell r="B32">
            <v>42005</v>
          </cell>
          <cell r="C32">
            <v>7615.5513000000001</v>
          </cell>
          <cell r="D32">
            <v>0.12750000585239474</v>
          </cell>
          <cell r="E32">
            <v>0.12750000585239474</v>
          </cell>
          <cell r="F32">
            <v>1.8749840713753012</v>
          </cell>
          <cell r="H32">
            <v>42005</v>
          </cell>
          <cell r="I32">
            <v>1076.6739</v>
          </cell>
          <cell r="J32">
            <v>2.046718000559955E-2</v>
          </cell>
          <cell r="K32">
            <v>1.0204671800055996</v>
          </cell>
          <cell r="L32">
            <v>1.3661404904064591</v>
          </cell>
        </row>
        <row r="33">
          <cell r="B33">
            <v>42036</v>
          </cell>
          <cell r="C33">
            <v>8133.4087</v>
          </cell>
          <cell r="D33">
            <v>6.7999988392173139E-2</v>
          </cell>
          <cell r="E33">
            <v>0.2041699931625327</v>
          </cell>
          <cell r="F33">
            <v>1.9507871080996897</v>
          </cell>
          <cell r="H33">
            <v>42036</v>
          </cell>
          <cell r="I33">
            <v>1091.9169999999999</v>
          </cell>
          <cell r="J33">
            <v>1.4157582904164245E-2</v>
          </cell>
          <cell r="K33">
            <v>1.0349145287075074</v>
          </cell>
          <cell r="L33">
            <v>1.3182978804577543</v>
          </cell>
        </row>
        <row r="34">
          <cell r="B34">
            <v>42064</v>
          </cell>
          <cell r="C34">
            <v>8462.8117999999995</v>
          </cell>
          <cell r="D34">
            <v>4.050000585855229E-2</v>
          </cell>
          <cell r="E34">
            <v>0.25293888494030803</v>
          </cell>
          <cell r="F34">
            <v>1.9498501416008793</v>
          </cell>
          <cell r="H34">
            <v>42064</v>
          </cell>
          <cell r="I34">
            <v>1113.2639999999999</v>
          </cell>
          <cell r="J34">
            <v>1.9550020743334784E-2</v>
          </cell>
          <cell r="K34">
            <v>1.0551471292113179</v>
          </cell>
          <cell r="L34">
            <v>1.2974744989591196</v>
          </cell>
        </row>
        <row r="35">
          <cell r="B35">
            <v>42095</v>
          </cell>
          <cell r="C35">
            <v>9029.8202000000001</v>
          </cell>
          <cell r="D35">
            <v>6.7000001110742113E-2</v>
          </cell>
          <cell r="E35">
            <v>0.33688579162300059</v>
          </cell>
          <cell r="F35">
            <v>1.9720285338899703</v>
          </cell>
          <cell r="H35">
            <v>42095</v>
          </cell>
          <cell r="I35">
            <v>1137.3309999999999</v>
          </cell>
          <cell r="J35">
            <v>2.1618412164589929E-2</v>
          </cell>
          <cell r="K35">
            <v>1.0779577347448921</v>
          </cell>
          <cell r="L35">
            <v>1.2884465867745067</v>
          </cell>
        </row>
        <row r="36">
          <cell r="B36">
            <v>42125</v>
          </cell>
          <cell r="C36">
            <v>9490.3410000000003</v>
          </cell>
          <cell r="D36">
            <v>5.0999996655525903E-2</v>
          </cell>
          <cell r="E36">
            <v>0.40506696252459373</v>
          </cell>
          <cell r="F36">
            <v>1.9645516422018583</v>
          </cell>
          <cell r="H36">
            <v>42125</v>
          </cell>
          <cell r="I36">
            <v>1162.0979</v>
          </cell>
          <cell r="J36">
            <v>2.177633424218639E-2</v>
          </cell>
          <cell r="K36">
            <v>1.1014317026756468</v>
          </cell>
          <cell r="L36">
            <v>1.2882680373925435</v>
          </cell>
        </row>
        <row r="37">
          <cell r="B37">
            <v>42156</v>
          </cell>
          <cell r="C37">
            <v>9888.9353220000012</v>
          </cell>
          <cell r="D37">
            <v>4.2000000000000037E-2</v>
          </cell>
          <cell r="E37">
            <v>0.46407977495062669</v>
          </cell>
          <cell r="F37">
            <v>1.959849508065425</v>
          </cell>
          <cell r="H37">
            <v>42156</v>
          </cell>
          <cell r="I37">
            <v>1189.2738999999999</v>
          </cell>
          <cell r="J37">
            <v>2.3385293097939464E-2</v>
          </cell>
          <cell r="K37">
            <v>1.1271890058700793</v>
          </cell>
          <cell r="L37">
            <v>1.2914697058842053</v>
          </cell>
        </row>
        <row r="38">
          <cell r="B38">
            <v>42186</v>
          </cell>
          <cell r="C38">
            <v>10453.59</v>
          </cell>
          <cell r="D38">
            <v>5.7099643148014856E-2</v>
          </cell>
          <cell r="E38">
            <v>0.54767820764053332</v>
          </cell>
          <cell r="F38">
            <v>1.9453110005631675</v>
          </cell>
          <cell r="H38">
            <v>42186</v>
          </cell>
          <cell r="I38">
            <v>1214.4806000000001</v>
          </cell>
          <cell r="J38">
            <v>2.1195033372884309E-2</v>
          </cell>
          <cell r="K38">
            <v>1.151079814467044</v>
          </cell>
          <cell r="L38">
            <v>1.2830165198542718</v>
          </cell>
        </row>
        <row r="39">
          <cell r="B39">
            <v>42217</v>
          </cell>
          <cell r="C39">
            <v>11612.89</v>
          </cell>
          <cell r="D39">
            <v>0.11089970048567044</v>
          </cell>
          <cell r="E39">
            <v>0.71931525731606771</v>
          </cell>
          <cell r="F39">
            <v>2.0769297528852499</v>
          </cell>
          <cell r="H39">
            <v>42217</v>
          </cell>
          <cell r="I39">
            <v>1237.8875</v>
          </cell>
          <cell r="J39">
            <v>1.9273177356641247E-2</v>
          </cell>
          <cell r="K39">
            <v>1.1732647798829168</v>
          </cell>
          <cell r="L39">
            <v>1.2732844250305211</v>
          </cell>
        </row>
        <row r="40">
          <cell r="B40">
            <v>42248</v>
          </cell>
          <cell r="C40">
            <v>12914.695</v>
          </cell>
          <cell r="D40">
            <v>0.11210000266944742</v>
          </cell>
          <cell r="E40">
            <v>0.91205050225082074</v>
          </cell>
          <cell r="F40">
            <v>2.2039633432518526</v>
          </cell>
          <cell r="H40">
            <v>42248</v>
          </cell>
          <cell r="I40">
            <v>1258.4290000000001</v>
          </cell>
          <cell r="J40">
            <v>1.6593995819490948E-2</v>
          </cell>
          <cell r="K40">
            <v>1.1927339307354499</v>
          </cell>
          <cell r="L40">
            <v>1.2655656512640432</v>
          </cell>
        </row>
        <row r="41">
          <cell r="B41">
            <v>42278</v>
          </cell>
          <cell r="C41">
            <v>14348.2261</v>
          </cell>
          <cell r="D41">
            <v>0.11099999651559722</v>
          </cell>
          <cell r="E41">
            <v>1.1242881013383079</v>
          </cell>
          <cell r="F41">
            <v>2.3342261836733194</v>
          </cell>
          <cell r="H41">
            <v>42278</v>
          </cell>
          <cell r="I41">
            <v>1277.0068000000001</v>
          </cell>
          <cell r="J41">
            <v>1.4762692213863504E-2</v>
          </cell>
          <cell r="K41">
            <v>1.210341894647929</v>
          </cell>
          <cell r="L41">
            <v>1.2531911552849646</v>
          </cell>
        </row>
        <row r="42">
          <cell r="B42">
            <v>42309</v>
          </cell>
          <cell r="C42">
            <v>15938.009599999999</v>
          </cell>
          <cell r="D42">
            <v>0.11080000335372464</v>
          </cell>
          <cell r="E42">
            <v>1.3596592300908696</v>
          </cell>
          <cell r="F42">
            <v>2.475282532365322</v>
          </cell>
          <cell r="H42">
            <v>42309</v>
          </cell>
          <cell r="I42">
            <v>1304.5867000000001</v>
          </cell>
          <cell r="J42">
            <v>2.1597300813120057E-2</v>
          </cell>
          <cell r="K42">
            <v>1.236482012633362</v>
          </cell>
          <cell r="L42">
            <v>1.2582969742307875</v>
          </cell>
        </row>
        <row r="43">
          <cell r="B43">
            <v>42339</v>
          </cell>
          <cell r="C43">
            <v>18493.462800000001</v>
          </cell>
          <cell r="D43">
            <v>0.16033703480765893</v>
          </cell>
          <cell r="E43">
            <v>1.7379999942001629</v>
          </cell>
          <cell r="F43">
            <v>2.7379999942001629</v>
          </cell>
          <cell r="H43">
            <v>42339</v>
          </cell>
          <cell r="I43">
            <v>1344.2365107920361</v>
          </cell>
          <cell r="J43">
            <v>3.0392622270360548E-2</v>
          </cell>
          <cell r="K43">
            <v>1.2740619433874227</v>
          </cell>
          <cell r="L43">
            <v>1.2740619433874227</v>
          </cell>
        </row>
        <row r="44">
          <cell r="B44">
            <v>0</v>
          </cell>
          <cell r="C44">
            <v>0</v>
          </cell>
          <cell r="D44">
            <v>0</v>
          </cell>
          <cell r="E44">
            <v>0</v>
          </cell>
          <cell r="F44">
            <v>0</v>
          </cell>
          <cell r="H44">
            <v>0</v>
          </cell>
          <cell r="I44">
            <v>0</v>
          </cell>
          <cell r="J44">
            <v>0</v>
          </cell>
          <cell r="K44">
            <v>0</v>
          </cell>
          <cell r="L44">
            <v>0</v>
          </cell>
        </row>
        <row r="45">
          <cell r="B45">
            <v>41640</v>
          </cell>
          <cell r="C45">
            <v>4061.6618648999997</v>
          </cell>
          <cell r="D45">
            <v>8.2999999999999963E-2</v>
          </cell>
          <cell r="E45">
            <v>1.083</v>
          </cell>
          <cell r="F45">
            <v>1.6343552961302388</v>
          </cell>
          <cell r="H45">
            <v>41640</v>
          </cell>
          <cell r="I45">
            <v>788.11360000000002</v>
          </cell>
          <cell r="J45">
            <v>5.0317482000246549E-2</v>
          </cell>
          <cell r="K45">
            <v>1.0503174820002465</v>
          </cell>
          <cell r="L45">
            <v>1.2987536728172795</v>
          </cell>
        </row>
        <row r="46">
          <cell r="B46">
            <v>41671</v>
          </cell>
          <cell r="C46">
            <v>4169.2959043198498</v>
          </cell>
          <cell r="D46">
            <v>2.6499999999999968E-2</v>
          </cell>
          <cell r="E46">
            <v>1.1116995000000001</v>
          </cell>
          <cell r="F46">
            <v>1.6275355506062248</v>
          </cell>
          <cell r="H46">
            <v>41671</v>
          </cell>
          <cell r="I46">
            <v>828.27790000000005</v>
          </cell>
          <cell r="J46">
            <v>5.0962576968599516E-2</v>
          </cell>
          <cell r="K46">
            <v>1.1038443675181497</v>
          </cell>
          <cell r="L46">
            <v>1.3458339616117552</v>
          </cell>
        </row>
        <row r="47">
          <cell r="B47">
            <v>41699</v>
          </cell>
          <cell r="C47">
            <v>4340.237036396963</v>
          </cell>
          <cell r="D47">
            <v>4.0999999999999925E-2</v>
          </cell>
          <cell r="E47">
            <v>1.1572791794999999</v>
          </cell>
          <cell r="F47">
            <v>1.6940501169443392</v>
          </cell>
          <cell r="H47">
            <v>41699</v>
          </cell>
          <cell r="I47">
            <v>858.02380000000005</v>
          </cell>
          <cell r="J47">
            <v>3.5912946608861684E-2</v>
          </cell>
          <cell r="K47">
            <v>1.1434866713533216</v>
          </cell>
          <cell r="L47">
            <v>1.3728806942167486</v>
          </cell>
        </row>
        <row r="48">
          <cell r="B48">
            <v>41730</v>
          </cell>
          <cell r="C48">
            <v>4578.9500733987961</v>
          </cell>
          <cell r="D48">
            <v>5.4999999999999938E-2</v>
          </cell>
          <cell r="E48">
            <v>1.2209295343725</v>
          </cell>
          <cell r="F48">
            <v>1.7196593698079339</v>
          </cell>
          <cell r="H48">
            <v>41730</v>
          </cell>
          <cell r="I48">
            <v>882.71489999999994</v>
          </cell>
          <cell r="J48">
            <v>2.8776707592493178E-2</v>
          </cell>
          <cell r="K48">
            <v>1.1763924529307697</v>
          </cell>
          <cell r="L48">
            <v>1.391319993153062</v>
          </cell>
        </row>
        <row r="49">
          <cell r="B49">
            <v>41760</v>
          </cell>
          <cell r="C49">
            <v>4830.7923274357299</v>
          </cell>
          <cell r="D49">
            <v>5.4999999999999938E-2</v>
          </cell>
          <cell r="E49">
            <v>1.2880806587629874</v>
          </cell>
          <cell r="F49">
            <v>1.7149771252956403</v>
          </cell>
          <cell r="H49">
            <v>41760</v>
          </cell>
          <cell r="I49">
            <v>902.06219999999996</v>
          </cell>
          <cell r="J49">
            <v>2.1917948819035526E-2</v>
          </cell>
          <cell r="K49">
            <v>1.2021765625052059</v>
          </cell>
          <cell r="L49">
            <v>1.3959934346405967</v>
          </cell>
        </row>
        <row r="50">
          <cell r="B50">
            <v>41791</v>
          </cell>
          <cell r="C50">
            <v>5045.76258600662</v>
          </cell>
          <cell r="D50">
            <v>4.4499999999999984E-2</v>
          </cell>
          <cell r="E50">
            <v>1.3454002480779403</v>
          </cell>
          <cell r="F50">
            <v>1.7166666528333274</v>
          </cell>
          <cell r="H50">
            <v>41791</v>
          </cell>
          <cell r="I50">
            <v>920.86860000000001</v>
          </cell>
          <cell r="J50">
            <v>2.0848229756218695E-2</v>
          </cell>
          <cell r="K50">
            <v>1.2272398156878555</v>
          </cell>
          <cell r="L50">
            <v>1.4047044330316476</v>
          </cell>
        </row>
        <row r="51">
          <cell r="B51">
            <v>41821</v>
          </cell>
          <cell r="C51">
            <v>5373.7371540970498</v>
          </cell>
          <cell r="D51">
            <v>6.4999999999999947E-2</v>
          </cell>
          <cell r="E51">
            <v>1.4328512642030062</v>
          </cell>
          <cell r="F51">
            <v>1.7445133456270241</v>
          </cell>
          <cell r="H51">
            <v>41821</v>
          </cell>
          <cell r="I51">
            <v>946.58219999999994</v>
          </cell>
          <cell r="J51">
            <v>2.7923202072478004E-2</v>
          </cell>
          <cell r="K51">
            <v>1.2615082810526983</v>
          </cell>
          <cell r="L51">
            <v>1.4139585699062251</v>
          </cell>
        </row>
        <row r="52">
          <cell r="B52">
            <v>41852</v>
          </cell>
          <cell r="C52">
            <v>5591.3735088379799</v>
          </cell>
          <cell r="D52">
            <v>4.049999999999998E-2</v>
          </cell>
          <cell r="E52">
            <v>1.490881740403228</v>
          </cell>
          <cell r="F52">
            <v>1.7498414916747971</v>
          </cell>
          <cell r="H52">
            <v>41852</v>
          </cell>
          <cell r="I52">
            <v>972.20029999999997</v>
          </cell>
          <cell r="J52">
            <v>2.706378801545184E-2</v>
          </cell>
          <cell r="K52">
            <v>1.2956494737508455</v>
          </cell>
          <cell r="L52">
            <v>1.4211027999897092</v>
          </cell>
        </row>
        <row r="53">
          <cell r="B53">
            <v>41883</v>
          </cell>
          <cell r="C53">
            <v>5859.7594372622034</v>
          </cell>
          <cell r="D53">
            <v>4.8000000000000043E-2</v>
          </cell>
          <cell r="E53">
            <v>1.562444063942583</v>
          </cell>
          <cell r="F53">
            <v>1.7831245761328847</v>
          </cell>
          <cell r="H53">
            <v>41883</v>
          </cell>
          <cell r="I53">
            <v>994.36090000000002</v>
          </cell>
          <cell r="J53">
            <v>2.2794273978314905E-2</v>
          </cell>
          <cell r="K53">
            <v>1.3251828628353819</v>
          </cell>
          <cell r="L53">
            <v>1.4226251212512269</v>
          </cell>
        </row>
        <row r="54">
          <cell r="B54">
            <v>41913</v>
          </cell>
          <cell r="C54">
            <v>6146.8876496880512</v>
          </cell>
          <cell r="D54">
            <v>4.8999999999999932E-2</v>
          </cell>
          <cell r="E54">
            <v>1.6390038230757695</v>
          </cell>
          <cell r="F54">
            <v>1.768235582672911</v>
          </cell>
          <cell r="H54">
            <v>41913</v>
          </cell>
          <cell r="I54">
            <v>1019.004</v>
          </cell>
          <cell r="J54">
            <v>2.4782852986274806E-2</v>
          </cell>
          <cell r="K54">
            <v>1.358024674904962</v>
          </cell>
          <cell r="L54">
            <v>1.4319160324362137</v>
          </cell>
        </row>
        <row r="55">
          <cell r="B55">
            <v>41944</v>
          </cell>
          <cell r="C55">
            <v>6438.8648130482343</v>
          </cell>
          <cell r="D55">
            <v>4.7500000000000098E-2</v>
          </cell>
          <cell r="E55">
            <v>1.7168565046718687</v>
          </cell>
          <cell r="F55">
            <v>1.7501177360226245</v>
          </cell>
          <cell r="H55">
            <v>41944</v>
          </cell>
          <cell r="I55">
            <v>1036.7876000000001</v>
          </cell>
          <cell r="J55">
            <v>1.7451943270095249E-2</v>
          </cell>
          <cell r="K55">
            <v>1.381724844490793</v>
          </cell>
          <cell r="L55">
            <v>1.4231766429321306</v>
          </cell>
        </row>
        <row r="56">
          <cell r="B56">
            <v>41974</v>
          </cell>
          <cell r="C56">
            <v>6754.3691888875974</v>
          </cell>
          <cell r="D56">
            <v>4.8999999999999932E-2</v>
          </cell>
          <cell r="E56">
            <v>1.8009824734007902</v>
          </cell>
          <cell r="F56">
            <v>1.8009824734007902</v>
          </cell>
          <cell r="H56">
            <v>41974</v>
          </cell>
          <cell r="I56">
            <v>1055.0794000000001</v>
          </cell>
          <cell r="J56">
            <v>1.7642765017637174E-2</v>
          </cell>
          <cell r="K56">
            <v>1.4061022912411751</v>
          </cell>
          <cell r="L56">
            <v>1.4061022912411751</v>
          </cell>
        </row>
        <row r="57">
          <cell r="B57">
            <v>0</v>
          </cell>
          <cell r="C57">
            <v>0</v>
          </cell>
          <cell r="D57">
            <v>0</v>
          </cell>
          <cell r="E57">
            <v>0</v>
          </cell>
          <cell r="F57">
            <v>0</v>
          </cell>
          <cell r="H57">
            <v>0</v>
          </cell>
          <cell r="I57">
            <v>0</v>
          </cell>
          <cell r="J57">
            <v>0</v>
          </cell>
          <cell r="K57">
            <v>0</v>
          </cell>
          <cell r="L57">
            <v>0</v>
          </cell>
        </row>
        <row r="58">
          <cell r="B58">
            <v>41275</v>
          </cell>
          <cell r="C58">
            <v>2485.1768000000002</v>
          </cell>
          <cell r="D58">
            <v>3.5054014938786127E-2</v>
          </cell>
          <cell r="E58">
            <v>1.0350540149387861</v>
          </cell>
          <cell r="F58">
            <v>1.2212418856461313</v>
          </cell>
          <cell r="H58">
            <v>41275</v>
          </cell>
          <cell r="I58">
            <v>606.82299999999998</v>
          </cell>
          <cell r="J58">
            <v>2.261790709999878E-2</v>
          </cell>
          <cell r="K58">
            <v>1.0226179070999988</v>
          </cell>
          <cell r="L58">
            <v>1.247046648010997</v>
          </cell>
        </row>
        <row r="59">
          <cell r="B59">
            <v>41306</v>
          </cell>
          <cell r="C59">
            <v>2561.7233999999999</v>
          </cell>
          <cell r="D59">
            <v>3.0801269350333449E-2</v>
          </cell>
          <cell r="E59">
            <v>1.0669349924450597</v>
          </cell>
          <cell r="F59">
            <v>1.243314231855092</v>
          </cell>
          <cell r="H59">
            <v>41306</v>
          </cell>
          <cell r="I59">
            <v>615.4384</v>
          </cell>
          <cell r="J59">
            <v>1.4197550191736408E-2</v>
          </cell>
          <cell r="K59">
            <v>1.0371365761630194</v>
          </cell>
          <cell r="L59">
            <v>1.2423885235818044</v>
          </cell>
        </row>
        <row r="60">
          <cell r="B60">
            <v>41334</v>
          </cell>
          <cell r="C60">
            <v>2562.0475999999999</v>
          </cell>
          <cell r="D60">
            <v>1.2655542749073767E-4</v>
          </cell>
          <cell r="E60">
            <v>1.0670700188591333</v>
          </cell>
          <cell r="F60">
            <v>1.2345700761867855</v>
          </cell>
          <cell r="H60">
            <v>41334</v>
          </cell>
          <cell r="I60">
            <v>624.98059999999998</v>
          </cell>
          <cell r="J60">
            <v>1.550471988748181E-2</v>
          </cell>
          <cell r="K60">
            <v>1.0532170882614889</v>
          </cell>
          <cell r="L60">
            <v>1.2284824134826688</v>
          </cell>
        </row>
        <row r="61">
          <cell r="B61">
            <v>41365</v>
          </cell>
          <cell r="C61">
            <v>2662.7076000000002</v>
          </cell>
          <cell r="D61">
            <v>3.9288887528865724E-2</v>
          </cell>
          <cell r="E61">
            <v>1.1089940128155145</v>
          </cell>
          <cell r="F61">
            <v>1.2748065676743836</v>
          </cell>
          <cell r="H61">
            <v>41365</v>
          </cell>
          <cell r="I61">
            <v>634.44420000000002</v>
          </cell>
          <cell r="J61">
            <v>1.5142230014819624E-2</v>
          </cell>
          <cell r="K61">
            <v>1.0691651436674832</v>
          </cell>
          <cell r="L61">
            <v>1.2202391725262212</v>
          </cell>
        </row>
        <row r="62">
          <cell r="B62">
            <v>41395</v>
          </cell>
          <cell r="C62">
            <v>2816.8261000000002</v>
          </cell>
          <cell r="D62">
            <v>5.7880369590712855E-2</v>
          </cell>
          <cell r="E62">
            <v>1.1731829961511642</v>
          </cell>
          <cell r="F62">
            <v>1.3389568079200407</v>
          </cell>
          <cell r="H62">
            <v>41395</v>
          </cell>
          <cell r="I62">
            <v>646.17939999999999</v>
          </cell>
          <cell r="J62">
            <v>1.849681973607753E-2</v>
          </cell>
          <cell r="K62">
            <v>1.088941298597998</v>
          </cell>
          <cell r="L62">
            <v>1.226860403631334</v>
          </cell>
        </row>
        <row r="63">
          <cell r="B63">
            <v>41426</v>
          </cell>
          <cell r="C63">
            <v>2939.2791999999999</v>
          </cell>
          <cell r="D63">
            <v>4.3472012702523433E-2</v>
          </cell>
          <cell r="E63">
            <v>1.2241836222622322</v>
          </cell>
          <cell r="F63">
            <v>1.3656444758051833</v>
          </cell>
          <cell r="H63">
            <v>41426</v>
          </cell>
          <cell r="I63">
            <v>655.56039999999996</v>
          </cell>
          <cell r="J63">
            <v>1.4517640147612143E-2</v>
          </cell>
          <cell r="K63">
            <v>1.1047501565129174</v>
          </cell>
          <cell r="L63">
            <v>1.2299126213992959</v>
          </cell>
        </row>
        <row r="64">
          <cell r="B64">
            <v>41456</v>
          </cell>
          <cell r="C64">
            <v>3080.3645999999999</v>
          </cell>
          <cell r="D64">
            <v>4.7999999455648812E-2</v>
          </cell>
          <cell r="E64">
            <v>1.2829444354644335</v>
          </cell>
          <cell r="F64">
            <v>1.4129556087675259</v>
          </cell>
          <cell r="H64">
            <v>41456</v>
          </cell>
          <cell r="I64">
            <v>669.45540000000005</v>
          </cell>
          <cell r="J64">
            <v>2.1195606079928098E-2</v>
          </cell>
          <cell r="K64">
            <v>1.1281660056471041</v>
          </cell>
          <cell r="L64">
            <v>1.2325625882482472</v>
          </cell>
        </row>
        <row r="65">
          <cell r="B65">
            <v>41487</v>
          </cell>
          <cell r="C65">
            <v>3195.36</v>
          </cell>
          <cell r="D65">
            <v>3.7331749624703647E-2</v>
          </cell>
          <cell r="E65">
            <v>1.3308389959115985</v>
          </cell>
          <cell r="F65">
            <v>1.4567855306205073</v>
          </cell>
          <cell r="H65">
            <v>41487</v>
          </cell>
          <cell r="I65">
            <v>684.11680000000001</v>
          </cell>
          <cell r="J65">
            <v>2.190048806836109E-2</v>
          </cell>
          <cell r="K65">
            <v>1.152873391792909</v>
          </cell>
          <cell r="L65">
            <v>1.2332873032755853</v>
          </cell>
        </row>
        <row r="66">
          <cell r="B66">
            <v>41518</v>
          </cell>
          <cell r="C66">
            <v>3286.2311</v>
          </cell>
          <cell r="D66">
            <v>2.8438454509038147E-2</v>
          </cell>
          <cell r="E66">
            <v>1.3686860001556844</v>
          </cell>
          <cell r="F66">
            <v>1.4814144249865573</v>
          </cell>
          <cell r="H66">
            <v>41518</v>
          </cell>
          <cell r="I66">
            <v>698.96199999999999</v>
          </cell>
          <cell r="J66">
            <v>2.169980330844079E-2</v>
          </cell>
          <cell r="K66">
            <v>1.1778905176343504</v>
          </cell>
          <cell r="L66">
            <v>1.2404503203694792</v>
          </cell>
        </row>
        <row r="67">
          <cell r="B67">
            <v>41548</v>
          </cell>
          <cell r="C67">
            <v>3476.2831999999999</v>
          </cell>
          <cell r="D67">
            <v>5.783284687434187E-2</v>
          </cell>
          <cell r="E67">
            <v>1.4478410080217434</v>
          </cell>
          <cell r="F67">
            <v>1.5351015473499179</v>
          </cell>
          <cell r="H67">
            <v>41548</v>
          </cell>
          <cell r="I67">
            <v>711.63670000000002</v>
          </cell>
          <cell r="J67">
            <v>1.8133603829678879E-2</v>
          </cell>
          <cell r="K67">
            <v>1.1992499176358671</v>
          </cell>
          <cell r="L67">
            <v>1.2411008883110406</v>
          </cell>
        </row>
        <row r="68">
          <cell r="B68">
            <v>41579</v>
          </cell>
          <cell r="C68">
            <v>3679.1037999999999</v>
          </cell>
          <cell r="D68">
            <v>5.8344095785981986E-2</v>
          </cell>
          <cell r="E68">
            <v>1.5323139824766367</v>
          </cell>
          <cell r="F68">
            <v>1.5948896823952861</v>
          </cell>
          <cell r="H68">
            <v>41579</v>
          </cell>
          <cell r="I68">
            <v>728.50239999999997</v>
          </cell>
          <cell r="J68">
            <v>2.3699873826068751E-2</v>
          </cell>
          <cell r="K68">
            <v>1.2276719893697605</v>
          </cell>
          <cell r="L68">
            <v>1.2473147294286204</v>
          </cell>
        </row>
        <row r="69">
          <cell r="B69">
            <v>41609</v>
          </cell>
          <cell r="C69">
            <v>3750.3802999999998</v>
          </cell>
          <cell r="D69">
            <v>1.9373332168556967E-2</v>
          </cell>
          <cell r="E69">
            <v>1.562000010245681</v>
          </cell>
          <cell r="F69">
            <v>1.562000010245681</v>
          </cell>
          <cell r="H69">
            <v>41609</v>
          </cell>
          <cell r="I69">
            <v>750.35749999999996</v>
          </cell>
          <cell r="J69">
            <v>3.0000038435014087E-2</v>
          </cell>
          <cell r="K69">
            <v>1.2645021962364433</v>
          </cell>
          <cell r="L69">
            <v>1.2645021962364433</v>
          </cell>
        </row>
        <row r="70">
          <cell r="B70">
            <v>0</v>
          </cell>
          <cell r="C70">
            <v>0</v>
          </cell>
          <cell r="D70">
            <v>0</v>
          </cell>
          <cell r="E70">
            <v>0</v>
          </cell>
          <cell r="F70">
            <v>0</v>
          </cell>
          <cell r="H70">
            <v>0</v>
          </cell>
          <cell r="I70">
            <v>0</v>
          </cell>
          <cell r="J70">
            <v>0</v>
          </cell>
          <cell r="K70">
            <v>0</v>
          </cell>
          <cell r="L70">
            <v>0</v>
          </cell>
        </row>
        <row r="71">
          <cell r="B71">
            <v>40909</v>
          </cell>
          <cell r="C71">
            <v>2034.9586999999999</v>
          </cell>
          <cell r="D71">
            <v>1.7625023022045605E-2</v>
          </cell>
          <cell r="E71">
            <v>1.0176250230220456</v>
          </cell>
          <cell r="F71">
            <v>1.2751097227554433</v>
          </cell>
          <cell r="H71">
            <v>40909</v>
          </cell>
          <cell r="I71">
            <v>486.60809999999998</v>
          </cell>
          <cell r="J71">
            <v>1.6399986214286288E-2</v>
          </cell>
          <cell r="K71">
            <v>1.0163999862142863</v>
          </cell>
          <cell r="L71">
            <v>1.2066441691366585</v>
          </cell>
        </row>
        <row r="72">
          <cell r="B72">
            <v>40940</v>
          </cell>
          <cell r="C72">
            <v>2060.3989999999999</v>
          </cell>
          <cell r="D72">
            <v>1.2501629639952938E-2</v>
          </cell>
          <cell r="E72">
            <v>1.0303469941722156</v>
          </cell>
          <cell r="F72">
            <v>1.2452901940360579</v>
          </cell>
          <cell r="H72">
            <v>40940</v>
          </cell>
          <cell r="I72">
            <v>495.36709999999999</v>
          </cell>
          <cell r="J72">
            <v>1.8000111383267292E-2</v>
          </cell>
          <cell r="K72">
            <v>1.0346952991760947</v>
          </cell>
          <cell r="L72">
            <v>1.2137982794969631</v>
          </cell>
        </row>
        <row r="73">
          <cell r="B73">
            <v>40969</v>
          </cell>
          <cell r="C73">
            <v>2075.2548999999999</v>
          </cell>
          <cell r="D73">
            <v>7.2102054019633766E-3</v>
          </cell>
          <cell r="E73">
            <v>1.0377760076354929</v>
          </cell>
          <cell r="F73">
            <v>1.2451582194708506</v>
          </cell>
          <cell r="H73">
            <v>40969</v>
          </cell>
          <cell r="I73">
            <v>508.74200000000002</v>
          </cell>
          <cell r="J73">
            <v>2.6999976381152591E-2</v>
          </cell>
          <cell r="K73">
            <v>1.0626320478155389</v>
          </cell>
          <cell r="L73">
            <v>1.218544296308645</v>
          </cell>
        </row>
        <row r="74">
          <cell r="B74">
            <v>41000</v>
          </cell>
          <cell r="C74">
            <v>2088.7150000000001</v>
          </cell>
          <cell r="D74">
            <v>6.4859984187968234E-3</v>
          </cell>
          <cell r="E74">
            <v>1.044507021180082</v>
          </cell>
          <cell r="F74">
            <v>1.2393487647869172</v>
          </cell>
          <cell r="H74">
            <v>41000</v>
          </cell>
          <cell r="I74">
            <v>519.93430000000001</v>
          </cell>
          <cell r="J74">
            <v>2.1999952824810931E-2</v>
          </cell>
          <cell r="K74">
            <v>1.0860099027376129</v>
          </cell>
          <cell r="L74">
            <v>1.2185442274953315</v>
          </cell>
        </row>
        <row r="75">
          <cell r="B75">
            <v>41030</v>
          </cell>
          <cell r="C75">
            <v>2103.7467999999999</v>
          </cell>
          <cell r="D75">
            <v>7.1966735528781189E-3</v>
          </cell>
          <cell r="E75">
            <v>1.0520239972352041</v>
          </cell>
          <cell r="F75">
            <v>1.2301205780204323</v>
          </cell>
          <cell r="H75">
            <v>41030</v>
          </cell>
          <cell r="I75">
            <v>526.69349999999997</v>
          </cell>
          <cell r="J75">
            <v>1.3000104051607897E-2</v>
          </cell>
          <cell r="K75">
            <v>1.1001281444742785</v>
          </cell>
          <cell r="L75">
            <v>1.2197484975857158</v>
          </cell>
        </row>
        <row r="76">
          <cell r="B76">
            <v>41061</v>
          </cell>
          <cell r="C76">
            <v>2152.3018999999999</v>
          </cell>
          <cell r="D76">
            <v>2.3080296545192613E-2</v>
          </cell>
          <cell r="E76">
            <v>1.0763050230640516</v>
          </cell>
          <cell r="F76">
            <v>1.2141534526594524</v>
          </cell>
          <cell r="H76">
            <v>41061</v>
          </cell>
          <cell r="I76">
            <v>533.01379999999995</v>
          </cell>
          <cell r="J76">
            <v>1.1999958229976126E-2</v>
          </cell>
          <cell r="K76">
            <v>1.1133296362555911</v>
          </cell>
          <cell r="L76">
            <v>1.2209547985831792</v>
          </cell>
        </row>
        <row r="77">
          <cell r="B77">
            <v>41091</v>
          </cell>
          <cell r="C77">
            <v>2180.0859</v>
          </cell>
          <cell r="D77">
            <v>1.2908969694260808E-2</v>
          </cell>
          <cell r="E77">
            <v>1.0901990119885663</v>
          </cell>
          <cell r="F77">
            <v>1.2007757917716502</v>
          </cell>
          <cell r="H77">
            <v>41091</v>
          </cell>
          <cell r="I77">
            <v>543.14110000000005</v>
          </cell>
          <cell r="J77">
            <v>1.9000070917488676E-2</v>
          </cell>
          <cell r="K77">
            <v>1.1344829782989891</v>
          </cell>
          <cell r="L77">
            <v>1.2257665934256399</v>
          </cell>
        </row>
        <row r="78">
          <cell r="B78">
            <v>41122</v>
          </cell>
          <cell r="C78">
            <v>2193.4319999999998</v>
          </cell>
          <cell r="D78">
            <v>6.1218229978918792E-3</v>
          </cell>
          <cell r="E78">
            <v>1.0968730173724368</v>
          </cell>
          <cell r="F78">
            <v>1.1743902284277208</v>
          </cell>
          <cell r="H78">
            <v>41122</v>
          </cell>
          <cell r="I78">
            <v>554.71</v>
          </cell>
          <cell r="J78">
            <v>2.1299990002597857E-2</v>
          </cell>
          <cell r="K78">
            <v>1.158647454394875</v>
          </cell>
          <cell r="L78">
            <v>1.2297402450568526</v>
          </cell>
        </row>
        <row r="79">
          <cell r="B79">
            <v>41153</v>
          </cell>
          <cell r="C79">
            <v>2218.3063999999999</v>
          </cell>
          <cell r="D79">
            <v>1.1340401708373138E-2</v>
          </cell>
          <cell r="E79">
            <v>1.1093119980125155</v>
          </cell>
          <cell r="F79">
            <v>1.1677134454316758</v>
          </cell>
          <cell r="H79">
            <v>41153</v>
          </cell>
          <cell r="I79">
            <v>563.47439999999995</v>
          </cell>
          <cell r="J79">
            <v>1.5799967550611971E-2</v>
          </cell>
          <cell r="K79">
            <v>1.1769540465769133</v>
          </cell>
          <cell r="L79">
            <v>1.2282890322648148</v>
          </cell>
        </row>
        <row r="80">
          <cell r="B80">
            <v>41183</v>
          </cell>
          <cell r="C80">
            <v>2264.5297999999998</v>
          </cell>
          <cell r="D80">
            <v>2.0837247730971731E-2</v>
          </cell>
          <cell r="E80">
            <v>1.1324270069260414</v>
          </cell>
          <cell r="F80">
            <v>1.1796628693430518</v>
          </cell>
          <cell r="H80">
            <v>41183</v>
          </cell>
          <cell r="I80">
            <v>573.39149999999995</v>
          </cell>
          <cell r="J80">
            <v>1.759991225865809E-2</v>
          </cell>
          <cell r="K80">
            <v>1.1976683345291395</v>
          </cell>
          <cell r="L80">
            <v>1.2338665893713319</v>
          </cell>
        </row>
        <row r="81">
          <cell r="B81">
            <v>41214</v>
          </cell>
          <cell r="C81">
            <v>2306.8076999999998</v>
          </cell>
          <cell r="D81">
            <v>1.8669615211069468E-2</v>
          </cell>
          <cell r="E81">
            <v>1.1535689833999736</v>
          </cell>
          <cell r="F81">
            <v>1.1775797987850161</v>
          </cell>
          <cell r="H81">
            <v>41214</v>
          </cell>
          <cell r="I81">
            <v>584.0566</v>
          </cell>
          <cell r="J81">
            <v>1.8600031566565089E-2</v>
          </cell>
          <cell r="K81">
            <v>1.2199450033576567</v>
          </cell>
          <cell r="L81">
            <v>1.2394639328666128</v>
          </cell>
        </row>
        <row r="82">
          <cell r="B82">
            <v>41244</v>
          </cell>
          <cell r="C82">
            <v>2401.0117</v>
          </cell>
          <cell r="D82">
            <v>4.0837387529095048E-2</v>
          </cell>
          <cell r="E82">
            <v>1.2006777270166225</v>
          </cell>
          <cell r="F82">
            <v>1.2006777270166225</v>
          </cell>
          <cell r="H82">
            <v>41244</v>
          </cell>
          <cell r="I82">
            <v>593.40150000000006</v>
          </cell>
          <cell r="J82">
            <v>1.5999990411888154E-2</v>
          </cell>
          <cell r="K82">
            <v>1.2394641117144103</v>
          </cell>
          <cell r="L82">
            <v>1.2394641117144103</v>
          </cell>
        </row>
        <row r="83">
          <cell r="B83">
            <v>0</v>
          </cell>
          <cell r="C83">
            <v>0</v>
          </cell>
          <cell r="D83">
            <v>0</v>
          </cell>
          <cell r="E83">
            <v>0</v>
          </cell>
          <cell r="F83">
            <v>0</v>
          </cell>
          <cell r="H83">
            <v>0</v>
          </cell>
          <cell r="I83">
            <v>0</v>
          </cell>
          <cell r="J83">
            <v>0</v>
          </cell>
          <cell r="K83">
            <v>0</v>
          </cell>
          <cell r="L83">
            <v>0</v>
          </cell>
        </row>
        <row r="84">
          <cell r="B84">
            <v>40544</v>
          </cell>
          <cell r="C84">
            <v>1595.9087</v>
          </cell>
          <cell r="D84">
            <v>1.8092916117613544E-2</v>
          </cell>
          <cell r="E84">
            <v>1.0180929161176135</v>
          </cell>
          <cell r="F84">
            <v>1.2734933057979179</v>
          </cell>
          <cell r="H84">
            <v>40544</v>
          </cell>
          <cell r="I84">
            <v>403.27390000000003</v>
          </cell>
          <cell r="J84">
            <v>2.100008785270524E-2</v>
          </cell>
          <cell r="K84">
            <v>1.0210000878527052</v>
          </cell>
          <cell r="L84">
            <v>1.2352741533474789</v>
          </cell>
        </row>
        <row r="85">
          <cell r="B85">
            <v>40575</v>
          </cell>
          <cell r="C85">
            <v>1654.5533</v>
          </cell>
          <cell r="D85">
            <v>3.674683896390829E-2</v>
          </cell>
          <cell r="E85">
            <v>1.0555046125564831</v>
          </cell>
          <cell r="F85">
            <v>1.2980870445828623</v>
          </cell>
          <cell r="H85">
            <v>40575</v>
          </cell>
          <cell r="I85">
            <v>408.11320000000001</v>
          </cell>
          <cell r="J85">
            <v>1.2000032732095933E-2</v>
          </cell>
          <cell r="K85">
            <v>1.0332521223264104</v>
          </cell>
          <cell r="L85">
            <v>1.2160482184322632</v>
          </cell>
        </row>
        <row r="86">
          <cell r="B86">
            <v>40603</v>
          </cell>
          <cell r="C86">
            <v>1666.6596</v>
          </cell>
          <cell r="D86">
            <v>7.3169598102400535E-3</v>
          </cell>
          <cell r="E86">
            <v>1.0632276973860819</v>
          </cell>
          <cell r="F86">
            <v>1.2874803005022661</v>
          </cell>
          <cell r="H86">
            <v>40603</v>
          </cell>
          <cell r="I86">
            <v>417.49979999999999</v>
          </cell>
          <cell r="J86">
            <v>2.2999991178918044E-2</v>
          </cell>
          <cell r="K86">
            <v>1.0570169120255162</v>
          </cell>
          <cell r="L86">
            <v>1.2054431196594151</v>
          </cell>
        </row>
        <row r="87">
          <cell r="B87">
            <v>40634</v>
          </cell>
          <cell r="C87">
            <v>1685.3326999999999</v>
          </cell>
          <cell r="D87">
            <v>1.1203907504567789E-2</v>
          </cell>
          <cell r="E87">
            <v>1.0751400021638902</v>
          </cell>
          <cell r="F87">
            <v>1.2710863078234813</v>
          </cell>
          <cell r="H87">
            <v>40634</v>
          </cell>
          <cell r="I87">
            <v>426.6848</v>
          </cell>
          <cell r="J87">
            <v>2.2000010538927306E-2</v>
          </cell>
          <cell r="K87">
            <v>1.0802712952299018</v>
          </cell>
          <cell r="L87">
            <v>1.21108378404077</v>
          </cell>
        </row>
        <row r="88">
          <cell r="B88">
            <v>40664</v>
          </cell>
          <cell r="C88">
            <v>1710.1956</v>
          </cell>
          <cell r="D88">
            <v>1.4752517410953958E-2</v>
          </cell>
          <cell r="E88">
            <v>1.0910010237650261</v>
          </cell>
          <cell r="F88">
            <v>1.1850772186993499</v>
          </cell>
          <cell r="H88">
            <v>40664</v>
          </cell>
          <cell r="I88">
            <v>431.80500000000001</v>
          </cell>
          <cell r="J88">
            <v>1.199995875175297E-2</v>
          </cell>
          <cell r="K88">
            <v>1.0932345062133635</v>
          </cell>
          <cell r="L88">
            <v>1.2136018515786056</v>
          </cell>
        </row>
        <row r="89">
          <cell r="B89">
            <v>40695</v>
          </cell>
          <cell r="C89">
            <v>1772.6769999999999</v>
          </cell>
          <cell r="D89">
            <v>3.6534651358008263E-2</v>
          </cell>
          <cell r="E89">
            <v>1.1308603657995115</v>
          </cell>
          <cell r="F89">
            <v>1.2267465638955228</v>
          </cell>
          <cell r="H89">
            <v>40695</v>
          </cell>
          <cell r="I89">
            <v>436.55489999999998</v>
          </cell>
          <cell r="J89">
            <v>1.1000104213707562E-2</v>
          </cell>
          <cell r="K89">
            <v>1.1052601997117315</v>
          </cell>
          <cell r="L89">
            <v>1.214924070532988</v>
          </cell>
        </row>
        <row r="90">
          <cell r="B90">
            <v>40725</v>
          </cell>
          <cell r="C90">
            <v>1815.5645</v>
          </cell>
          <cell r="D90">
            <v>2.4193634824618337E-2</v>
          </cell>
          <cell r="E90">
            <v>1.1582199885272992</v>
          </cell>
          <cell r="F90">
            <v>1.2339898814385493</v>
          </cell>
          <cell r="H90">
            <v>40725</v>
          </cell>
          <cell r="I90">
            <v>443.10320000000002</v>
          </cell>
          <cell r="J90">
            <v>1.4999946169428124E-2</v>
          </cell>
          <cell r="K90">
            <v>1.1218390432106189</v>
          </cell>
          <cell r="L90">
            <v>1.2154555676158454</v>
          </cell>
        </row>
        <row r="91">
          <cell r="B91">
            <v>40756</v>
          </cell>
          <cell r="C91">
            <v>1867.7199000000001</v>
          </cell>
          <cell r="D91">
            <v>2.8726822979850075E-2</v>
          </cell>
          <cell r="E91">
            <v>1.191491969109447</v>
          </cell>
          <cell r="F91">
            <v>1.2667013818407131</v>
          </cell>
          <cell r="H91">
            <v>40756</v>
          </cell>
          <cell r="I91">
            <v>451.07900000000001</v>
          </cell>
          <cell r="J91">
            <v>1.7999870007709307E-2</v>
          </cell>
          <cell r="K91">
            <v>1.1420320001579829</v>
          </cell>
          <cell r="L91">
            <v>1.2135958115408623</v>
          </cell>
        </row>
        <row r="92">
          <cell r="B92">
            <v>40787</v>
          </cell>
          <cell r="C92">
            <v>1899.701</v>
          </cell>
          <cell r="D92">
            <v>1.7123070755952208E-2</v>
          </cell>
          <cell r="E92">
            <v>1.2118939704016569</v>
          </cell>
          <cell r="F92">
            <v>1.2656966084785439</v>
          </cell>
          <cell r="H92">
            <v>40787</v>
          </cell>
          <cell r="I92">
            <v>458.74740000000003</v>
          </cell>
          <cell r="J92">
            <v>1.7000126363674761E-2</v>
          </cell>
          <cell r="K92">
            <v>1.1614466884720287</v>
          </cell>
          <cell r="L92">
            <v>1.2201225209430067</v>
          </cell>
        </row>
        <row r="93">
          <cell r="B93">
            <v>40817</v>
          </cell>
          <cell r="C93">
            <v>1919.6415</v>
          </cell>
          <cell r="D93">
            <v>1.0496651841526594E-2</v>
          </cell>
          <cell r="E93">
            <v>1.2246147994778083</v>
          </cell>
          <cell r="F93">
            <v>1.2647999345343799</v>
          </cell>
          <cell r="H93">
            <v>40817</v>
          </cell>
          <cell r="I93">
            <v>464.71109999999999</v>
          </cell>
          <cell r="J93">
            <v>1.2999964686448262E-2</v>
          </cell>
          <cell r="K93">
            <v>1.1765454544073575</v>
          </cell>
          <cell r="L93">
            <v>1.2082456702314306</v>
          </cell>
        </row>
        <row r="94">
          <cell r="B94">
            <v>40848</v>
          </cell>
          <cell r="C94">
            <v>1958.9395999999999</v>
          </cell>
          <cell r="D94">
            <v>2.0471582845025926E-2</v>
          </cell>
          <cell r="E94">
            <v>1.2496846027985633</v>
          </cell>
          <cell r="F94">
            <v>1.2714665413550914</v>
          </cell>
          <cell r="H94">
            <v>40848</v>
          </cell>
          <cell r="I94">
            <v>471.21710000000002</v>
          </cell>
          <cell r="J94">
            <v>1.4000095973605964E-2</v>
          </cell>
          <cell r="K94">
            <v>1.1930172036863704</v>
          </cell>
          <cell r="L94">
            <v>1.2070948060175284</v>
          </cell>
        </row>
        <row r="95">
          <cell r="B95">
            <v>40878</v>
          </cell>
          <cell r="C95">
            <v>1999.7137</v>
          </cell>
          <cell r="D95">
            <v>2.0814373245606976E-2</v>
          </cell>
          <cell r="E95">
            <v>1.2756960045605006</v>
          </cell>
          <cell r="F95">
            <v>1.2756960045605006</v>
          </cell>
          <cell r="H95">
            <v>40878</v>
          </cell>
          <cell r="I95">
            <v>478.75650000000002</v>
          </cell>
          <cell r="J95">
            <v>1.5999843808724323E-2</v>
          </cell>
          <cell r="K95">
            <v>1.2121052926064733</v>
          </cell>
          <cell r="L95">
            <v>1.2121052926064733</v>
          </cell>
        </row>
        <row r="96">
          <cell r="B96">
            <v>0</v>
          </cell>
          <cell r="C96">
            <v>0</v>
          </cell>
          <cell r="D96">
            <v>0</v>
          </cell>
          <cell r="E96">
            <v>0</v>
          </cell>
          <cell r="F96">
            <v>0</v>
          </cell>
          <cell r="H96">
            <v>0</v>
          </cell>
          <cell r="I96">
            <v>0</v>
          </cell>
          <cell r="J96">
            <v>0</v>
          </cell>
          <cell r="K96">
            <v>0</v>
          </cell>
          <cell r="L96">
            <v>0</v>
          </cell>
        </row>
        <row r="97">
          <cell r="B97">
            <v>40179</v>
          </cell>
          <cell r="C97">
            <v>1253.174</v>
          </cell>
          <cell r="D97">
            <v>1.6770159172618149E-2</v>
          </cell>
          <cell r="E97">
            <v>1.0167701591726181</v>
          </cell>
          <cell r="F97">
            <v>1.2393228322971146</v>
          </cell>
          <cell r="H97">
            <v>40179</v>
          </cell>
          <cell r="I97">
            <v>326.46510000000001</v>
          </cell>
          <cell r="J97">
            <v>1.6000000000000014E-2</v>
          </cell>
          <cell r="K97">
            <v>1.016</v>
          </cell>
          <cell r="L97">
            <v>1.1720661058686555</v>
          </cell>
        </row>
        <row r="98">
          <cell r="B98">
            <v>40210</v>
          </cell>
          <cell r="C98">
            <v>1274.6088999999899</v>
          </cell>
          <cell r="D98">
            <v>1.7104488283342878E-2</v>
          </cell>
          <cell r="E98">
            <v>1.034161492447039</v>
          </cell>
          <cell r="F98">
            <v>1.2322791261919941</v>
          </cell>
          <cell r="H98">
            <v>40210</v>
          </cell>
          <cell r="I98">
            <v>335.60610000000003</v>
          </cell>
          <cell r="J98">
            <v>2.7999930160988118E-2</v>
          </cell>
          <cell r="K98">
            <v>1.044448</v>
          </cell>
          <cell r="L98">
            <v>1.1965083980466511</v>
          </cell>
        </row>
        <row r="99">
          <cell r="B99">
            <v>40238</v>
          </cell>
          <cell r="C99">
            <v>1294.5127</v>
          </cell>
          <cell r="D99">
            <v>1.5615613542326656E-2</v>
          </cell>
          <cell r="E99">
            <v>1.0503105586534478</v>
          </cell>
          <cell r="F99">
            <v>1.2520671236803855</v>
          </cell>
          <cell r="H99">
            <v>40238</v>
          </cell>
          <cell r="I99">
            <v>346.34550000000002</v>
          </cell>
          <cell r="J99">
            <v>3.200001430248145E-2</v>
          </cell>
          <cell r="K99">
            <v>1.0778703359999999</v>
          </cell>
          <cell r="L99">
            <v>1.2105849674354352</v>
          </cell>
        </row>
        <row r="100">
          <cell r="B100">
            <v>40269</v>
          </cell>
          <cell r="C100">
            <v>1325.8995</v>
          </cell>
          <cell r="D100">
            <v>2.4246034820670337E-2</v>
          </cell>
          <cell r="E100">
            <v>1.0757764250310771</v>
          </cell>
          <cell r="F100">
            <v>1.2674694135301432</v>
          </cell>
          <cell r="H100">
            <v>40269</v>
          </cell>
          <cell r="I100">
            <v>352.31650000000002</v>
          </cell>
          <cell r="J100">
            <v>1.7240010336499356E-2</v>
          </cell>
          <cell r="K100">
            <v>1.09645282059264</v>
          </cell>
          <cell r="L100">
            <v>1.2108706512035614</v>
          </cell>
        </row>
        <row r="101">
          <cell r="B101">
            <v>40299</v>
          </cell>
          <cell r="C101">
            <v>1443.1089999999999</v>
          </cell>
          <cell r="D101">
            <v>8.8399988083561309E-2</v>
          </cell>
          <cell r="E101">
            <v>1.1708750481844004</v>
          </cell>
          <cell r="F101">
            <v>1.354826573819776</v>
          </cell>
          <cell r="H101">
            <v>40299</v>
          </cell>
          <cell r="I101">
            <v>355.80450000000002</v>
          </cell>
          <cell r="J101">
            <v>9.9001891764933792E-3</v>
          </cell>
          <cell r="K101">
            <v>1.1073077035165071</v>
          </cell>
          <cell r="L101">
            <v>1.2131530462802349</v>
          </cell>
        </row>
        <row r="102">
          <cell r="B102">
            <v>40330</v>
          </cell>
          <cell r="C102">
            <v>1445.0229999999999</v>
          </cell>
          <cell r="D102">
            <v>1.326303141342855E-3</v>
          </cell>
          <cell r="E102">
            <v>1.1724279834389273</v>
          </cell>
          <cell r="F102">
            <v>1.329967021024373</v>
          </cell>
          <cell r="H102">
            <v>40330</v>
          </cell>
          <cell r="I102">
            <v>359.32690000000002</v>
          </cell>
          <cell r="J102">
            <v>9.8998185801473237E-3</v>
          </cell>
          <cell r="K102">
            <v>1.1182700497813205</v>
          </cell>
          <cell r="L102">
            <v>1.2166467342983212</v>
          </cell>
        </row>
        <row r="103">
          <cell r="B103">
            <v>40360</v>
          </cell>
          <cell r="C103">
            <v>1471.2961</v>
          </cell>
          <cell r="D103">
            <v>1.8181786725885996E-2</v>
          </cell>
          <cell r="E103">
            <v>1.1937448189852746</v>
          </cell>
          <cell r="F103">
            <v>1.3308008171197458</v>
          </cell>
          <cell r="H103">
            <v>40360</v>
          </cell>
          <cell r="I103">
            <v>364.5573</v>
          </cell>
          <cell r="J103">
            <v>1.4556104761430211E-2</v>
          </cell>
          <cell r="K103">
            <v>1.1345475886259373</v>
          </cell>
          <cell r="L103">
            <v>1.2282151683211617</v>
          </cell>
        </row>
        <row r="104">
          <cell r="B104">
            <v>40391</v>
          </cell>
          <cell r="C104">
            <v>1474.4753000000001</v>
          </cell>
          <cell r="D104">
            <v>2.1608158955903622E-3</v>
          </cell>
          <cell r="E104">
            <v>1.1963242817654165</v>
          </cell>
          <cell r="F104">
            <v>1.3066424509357446</v>
          </cell>
          <cell r="H104">
            <v>40391</v>
          </cell>
          <cell r="I104">
            <v>371.68799999999999</v>
          </cell>
          <cell r="J104">
            <v>1.9559888116353674E-2</v>
          </cell>
          <cell r="K104">
            <v>1.1567393394594607</v>
          </cell>
          <cell r="L104">
            <v>1.2313068407212622</v>
          </cell>
        </row>
        <row r="105">
          <cell r="B105">
            <v>40422</v>
          </cell>
          <cell r="C105">
            <v>1500.9133999999999</v>
          </cell>
          <cell r="D105">
            <v>1.7930513993689612E-2</v>
          </cell>
          <cell r="E105">
            <v>1.2177749910406022</v>
          </cell>
          <cell r="F105">
            <v>1.2888417135490926</v>
          </cell>
          <cell r="H105">
            <v>40422</v>
          </cell>
          <cell r="I105">
            <v>375.98469999999998</v>
          </cell>
          <cell r="J105">
            <v>1.1559964271109058E-2</v>
          </cell>
          <cell r="K105">
            <v>1.1701112462236121</v>
          </cell>
          <cell r="L105">
            <v>1.2283439327416172</v>
          </cell>
        </row>
        <row r="106">
          <cell r="B106">
            <v>40452</v>
          </cell>
          <cell r="C106">
            <v>1517.7431999999999</v>
          </cell>
          <cell r="D106">
            <v>1.1213038673650422E-2</v>
          </cell>
          <cell r="E106">
            <v>1.2314299491109446</v>
          </cell>
          <cell r="F106">
            <v>1.2713624400618297</v>
          </cell>
          <cell r="H106">
            <v>40452</v>
          </cell>
          <cell r="I106">
            <v>384.6164</v>
          </cell>
          <cell r="J106">
            <v>2.2957583114419311E-2</v>
          </cell>
          <cell r="K106">
            <v>1.1969740297290834</v>
          </cell>
          <cell r="L106">
            <v>1.2379739811693937</v>
          </cell>
        </row>
        <row r="107">
          <cell r="B107">
            <v>40483</v>
          </cell>
          <cell r="C107">
            <v>1540.693</v>
          </cell>
          <cell r="D107">
            <v>1.5121003342331019E-2</v>
          </cell>
          <cell r="E107">
            <v>1.2500504054872976</v>
          </cell>
          <cell r="F107">
            <v>1.2668987063546191</v>
          </cell>
          <cell r="H107">
            <v>40483</v>
          </cell>
          <cell r="I107">
            <v>390.37290000000002</v>
          </cell>
          <cell r="J107">
            <v>1.4966860487488409E-2</v>
          </cell>
          <cell r="K107">
            <v>1.2148891400320385</v>
          </cell>
          <cell r="L107">
            <v>1.2428315902527756</v>
          </cell>
        </row>
        <row r="108">
          <cell r="B108">
            <v>40513</v>
          </cell>
          <cell r="C108">
            <v>1567.5472</v>
          </cell>
          <cell r="D108">
            <v>1.7429948730863343E-2</v>
          </cell>
          <cell r="E108">
            <v>1.271838719965936</v>
          </cell>
          <cell r="F108">
            <v>1.271838719965936</v>
          </cell>
          <cell r="H108">
            <v>40513</v>
          </cell>
          <cell r="I108">
            <v>394.97930000000002</v>
          </cell>
          <cell r="J108">
            <v>1.1799999436436392E-2</v>
          </cell>
          <cell r="K108">
            <v>1.2292248318844166</v>
          </cell>
          <cell r="L108">
            <v>1.2292248318844166</v>
          </cell>
        </row>
        <row r="109">
          <cell r="B109">
            <v>0</v>
          </cell>
          <cell r="C109">
            <v>0</v>
          </cell>
          <cell r="D109">
            <v>0</v>
          </cell>
          <cell r="E109">
            <v>0</v>
          </cell>
          <cell r="F109">
            <v>0</v>
          </cell>
          <cell r="H109">
            <v>0</v>
          </cell>
          <cell r="I109">
            <v>0</v>
          </cell>
          <cell r="J109">
            <v>0</v>
          </cell>
          <cell r="K109">
            <v>0</v>
          </cell>
          <cell r="L109">
            <v>0</v>
          </cell>
        </row>
        <row r="110">
          <cell r="B110">
            <v>39814</v>
          </cell>
          <cell r="C110">
            <v>1011.1763999999999</v>
          </cell>
          <cell r="D110">
            <v>2.6000048703670453E-2</v>
          </cell>
          <cell r="E110">
            <v>1.0260000487036705</v>
          </cell>
          <cell r="F110">
            <v>1.3002305159857377</v>
          </cell>
          <cell r="H110">
            <v>39814</v>
          </cell>
          <cell r="I110">
            <v>278.53809999999999</v>
          </cell>
          <cell r="J110">
            <v>1.7000000000000001E-4</v>
          </cell>
          <cell r="K110">
            <v>1.7000000000000001E-4</v>
          </cell>
          <cell r="L110">
            <v>1.19702258555429</v>
          </cell>
        </row>
        <row r="111">
          <cell r="B111">
            <v>0</v>
          </cell>
          <cell r="C111">
            <v>0</v>
          </cell>
          <cell r="D111">
            <v>0</v>
          </cell>
          <cell r="E111">
            <v>0</v>
          </cell>
          <cell r="F111">
            <v>0</v>
          </cell>
          <cell r="H111">
            <v>0</v>
          </cell>
          <cell r="I111">
            <v>0</v>
          </cell>
          <cell r="J111">
            <v>0</v>
          </cell>
          <cell r="K111">
            <v>0</v>
          </cell>
          <cell r="L111">
            <v>0</v>
          </cell>
        </row>
        <row r="112">
          <cell r="C112">
            <v>0</v>
          </cell>
          <cell r="D112">
            <v>0</v>
          </cell>
          <cell r="E112">
            <v>0</v>
          </cell>
          <cell r="F112">
            <v>0</v>
          </cell>
          <cell r="H112">
            <v>0</v>
          </cell>
          <cell r="I112">
            <v>0</v>
          </cell>
          <cell r="J112">
            <v>0</v>
          </cell>
          <cell r="K112">
            <v>0</v>
          </cell>
          <cell r="L112">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10.emf"/><Relationship Id="rId4" Type="http://schemas.openxmlformats.org/officeDocument/2006/relationships/control" Target="../activeX/activeX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control" Target="../activeX/activeX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5.emf"/><Relationship Id="rId4" Type="http://schemas.openxmlformats.org/officeDocument/2006/relationships/control" Target="../activeX/activeX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control" Target="../activeX/activeX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7.emf"/><Relationship Id="rId4" Type="http://schemas.openxmlformats.org/officeDocument/2006/relationships/control" Target="../activeX/activeX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8.emf"/><Relationship Id="rId4" Type="http://schemas.openxmlformats.org/officeDocument/2006/relationships/control" Target="../activeX/activeX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9.emf"/><Relationship Id="rId4" Type="http://schemas.openxmlformats.org/officeDocument/2006/relationships/control" Target="../activeX/activeX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pageSetUpPr fitToPage="1"/>
  </sheetPr>
  <dimension ref="A1:XFC39"/>
  <sheetViews>
    <sheetView showGridLines="0" tabSelected="1" zoomScale="115" zoomScaleNormal="115" workbookViewId="0"/>
  </sheetViews>
  <sheetFormatPr baseColWidth="10" defaultColWidth="0" defaultRowHeight="0" customHeight="1" zeroHeight="1"/>
  <cols>
    <col min="1" max="1" width="44.7109375" style="1" customWidth="1"/>
    <col min="2" max="2" width="8.7109375" style="1" customWidth="1"/>
    <col min="3" max="3" width="10.5703125" style="1" customWidth="1"/>
    <col min="4" max="4" width="0.85546875" style="1" customWidth="1"/>
    <col min="5" max="5" width="8.7109375" style="1" hidden="1" customWidth="1"/>
    <col min="6" max="6" width="13.5703125" style="1" customWidth="1"/>
    <col min="7" max="7" width="1.28515625" style="1" customWidth="1"/>
    <col min="8" max="9" width="8.7109375" style="1" customWidth="1"/>
    <col min="10" max="10" width="0.85546875" style="1" customWidth="1"/>
    <col min="11" max="11" width="13.5703125" style="1" hidden="1" customWidth="1"/>
    <col min="12" max="12" width="12.85546875" style="1" customWidth="1"/>
    <col min="13" max="13" width="0" style="1" hidden="1" customWidth="1"/>
    <col min="14" max="16383" width="9.140625" style="1" hidden="1"/>
    <col min="16384" max="16384" width="6.85546875" style="1" customWidth="1"/>
  </cols>
  <sheetData>
    <row r="1" spans="1:12" ht="16.5"/>
    <row r="2" spans="1:12" ht="16.5">
      <c r="B2" s="2" t="s">
        <v>0</v>
      </c>
      <c r="C2" s="2"/>
      <c r="D2" s="2"/>
      <c r="E2" s="2"/>
      <c r="F2" s="2"/>
      <c r="H2" s="2" t="s">
        <v>1</v>
      </c>
      <c r="I2" s="2"/>
      <c r="J2" s="2"/>
      <c r="K2" s="2"/>
      <c r="L2" s="2"/>
    </row>
    <row r="3" spans="1:12" ht="18" customHeight="1">
      <c r="A3" s="3"/>
      <c r="B3" s="4" t="s">
        <v>2</v>
      </c>
      <c r="C3" s="4"/>
      <c r="D3" s="5"/>
      <c r="E3" s="6" t="s">
        <v>3</v>
      </c>
      <c r="F3" s="6"/>
      <c r="G3" s="7"/>
      <c r="H3" s="4" t="s">
        <v>2</v>
      </c>
      <c r="I3" s="4"/>
      <c r="J3" s="5"/>
      <c r="K3" s="6" t="s">
        <v>3</v>
      </c>
      <c r="L3" s="6"/>
    </row>
    <row r="4" spans="1:12" ht="18" customHeight="1" thickBot="1">
      <c r="A4" s="8" t="s">
        <v>4</v>
      </c>
      <c r="B4" s="9">
        <v>2018</v>
      </c>
      <c r="C4" s="9" t="s">
        <v>5</v>
      </c>
      <c r="D4" s="5"/>
      <c r="E4" s="9">
        <v>2017</v>
      </c>
      <c r="F4" s="10" t="s">
        <v>5</v>
      </c>
      <c r="G4" s="9"/>
      <c r="H4" s="9">
        <v>2018</v>
      </c>
      <c r="I4" s="9" t="s">
        <v>5</v>
      </c>
      <c r="J4" s="5"/>
      <c r="K4" s="9">
        <v>2017</v>
      </c>
      <c r="L4" s="10" t="s">
        <v>5</v>
      </c>
    </row>
    <row r="5" spans="1:12" s="5" customFormat="1" ht="16.5" customHeight="1">
      <c r="A5" s="11" t="s">
        <v>6</v>
      </c>
      <c r="B5" s="12">
        <v>52085.985437066061</v>
      </c>
      <c r="C5" s="13">
        <v>3.9474443942405735E-2</v>
      </c>
      <c r="E5" s="14"/>
      <c r="F5" s="15">
        <v>7.7793691663275766E-2</v>
      </c>
      <c r="G5" s="9"/>
      <c r="H5" s="12">
        <v>101798.85437670859</v>
      </c>
      <c r="I5" s="13">
        <v>1.9528031094038001E-2</v>
      </c>
      <c r="K5" s="14"/>
      <c r="L5" s="15">
        <v>7.4950679957919375E-2</v>
      </c>
    </row>
    <row r="6" spans="1:12" s="5" customFormat="1" ht="16.5" customHeight="1">
      <c r="A6" s="16" t="s">
        <v>7</v>
      </c>
      <c r="B6" s="17">
        <v>22950.914246265816</v>
      </c>
      <c r="C6" s="18">
        <v>5.5165058604957906E-3</v>
      </c>
      <c r="D6" s="19"/>
      <c r="E6" s="20"/>
      <c r="F6" s="21">
        <v>2.7907700393773771E-2</v>
      </c>
      <c r="G6" s="22"/>
      <c r="H6" s="17">
        <v>44867.601588201942</v>
      </c>
      <c r="I6" s="18">
        <v>4.3336524197954418E-3</v>
      </c>
      <c r="J6" s="19"/>
      <c r="K6" s="20"/>
      <c r="L6" s="21">
        <v>4.2341718715824372E-2</v>
      </c>
    </row>
    <row r="7" spans="1:12" s="5" customFormat="1" ht="16.5" customHeight="1">
      <c r="A7" s="23" t="s">
        <v>8</v>
      </c>
      <c r="B7" s="24">
        <v>6276.0089520845804</v>
      </c>
      <c r="C7" s="21">
        <v>-3.3121406241783946E-2</v>
      </c>
      <c r="D7" s="19"/>
      <c r="E7" s="20"/>
      <c r="F7" s="21">
        <v>-5.9139244515703959E-2</v>
      </c>
      <c r="G7" s="22"/>
      <c r="H7" s="24">
        <v>12159.364887188292</v>
      </c>
      <c r="I7" s="21">
        <v>-4.8190615484282384E-2</v>
      </c>
      <c r="J7" s="19"/>
      <c r="K7" s="20"/>
      <c r="L7" s="21">
        <v>-3.9208397559706065E-2</v>
      </c>
    </row>
    <row r="8" spans="1:12" s="5" customFormat="1" ht="16.5" customHeight="1">
      <c r="A8" s="23" t="s">
        <v>9</v>
      </c>
      <c r="B8" s="24">
        <v>9511.2168135936408</v>
      </c>
      <c r="C8" s="21">
        <v>-2.6487531873731762E-2</v>
      </c>
      <c r="D8" s="19"/>
      <c r="E8" s="20"/>
      <c r="F8" s="21">
        <v>-1.0335969642438769E-4</v>
      </c>
      <c r="G8" s="22"/>
      <c r="H8" s="24">
        <v>18216.77127052845</v>
      </c>
      <c r="I8" s="21">
        <v>-4.1222564709028964E-2</v>
      </c>
      <c r="J8" s="19"/>
      <c r="K8" s="20"/>
      <c r="L8" s="21">
        <v>8.0095128599648735E-3</v>
      </c>
    </row>
    <row r="9" spans="1:12" s="5" customFormat="1" ht="16.5" customHeight="1">
      <c r="A9" s="16" t="s">
        <v>10</v>
      </c>
      <c r="B9" s="17">
        <v>2780.6659223956822</v>
      </c>
      <c r="C9" s="18">
        <v>0.24749480592000106</v>
      </c>
      <c r="D9" s="19"/>
      <c r="E9" s="20"/>
      <c r="F9" s="21"/>
      <c r="G9" s="22"/>
      <c r="H9" s="17">
        <v>5194.772026883842</v>
      </c>
      <c r="I9" s="18">
        <v>-0.38253036647048111</v>
      </c>
      <c r="J9" s="19"/>
      <c r="K9" s="20"/>
      <c r="L9" s="21"/>
    </row>
    <row r="10" spans="1:12" s="5" customFormat="1" ht="16.5" customHeight="1" thickBot="1">
      <c r="A10" s="25" t="s">
        <v>11</v>
      </c>
      <c r="B10" s="26">
        <v>1.3236020591138749</v>
      </c>
      <c r="C10" s="27"/>
      <c r="E10" s="26"/>
      <c r="F10" s="27"/>
      <c r="G10" s="22"/>
      <c r="H10" s="26">
        <v>2.4727209752283934</v>
      </c>
      <c r="I10" s="27"/>
      <c r="K10" s="26"/>
      <c r="L10" s="27"/>
    </row>
    <row r="11" spans="1:12" s="31" customFormat="1" ht="4.5" customHeight="1">
      <c r="A11" s="28"/>
      <c r="B11" s="29"/>
      <c r="C11" s="29"/>
      <c r="D11" s="1"/>
      <c r="E11" s="29"/>
      <c r="F11" s="29"/>
      <c r="G11" s="30"/>
      <c r="H11" s="29"/>
      <c r="I11" s="29"/>
      <c r="J11" s="1"/>
      <c r="K11" s="28"/>
    </row>
    <row r="12" spans="1:12" s="35" customFormat="1" ht="9.75" hidden="1" customHeight="1">
      <c r="A12" s="32" t="s">
        <v>4</v>
      </c>
      <c r="B12" s="33"/>
      <c r="C12" s="34"/>
      <c r="D12" s="34"/>
      <c r="E12" s="34"/>
      <c r="F12" s="34"/>
      <c r="G12" s="34"/>
      <c r="H12" s="34"/>
      <c r="I12" s="34"/>
      <c r="J12" s="34"/>
      <c r="K12" s="34"/>
    </row>
    <row r="13" spans="1:12" s="35" customFormat="1" ht="47.25" hidden="1" customHeight="1">
      <c r="A13" s="36" t="s">
        <v>12</v>
      </c>
      <c r="B13" s="36"/>
      <c r="C13" s="36"/>
      <c r="D13" s="36"/>
      <c r="E13" s="36"/>
      <c r="F13" s="36"/>
      <c r="G13" s="36"/>
      <c r="H13" s="36"/>
      <c r="I13" s="36"/>
      <c r="J13" s="36"/>
      <c r="K13" s="36"/>
    </row>
    <row r="14" spans="1:12" s="35" customFormat="1" ht="12" customHeight="1">
      <c r="A14" s="37" t="s">
        <v>13</v>
      </c>
      <c r="B14" s="34"/>
      <c r="C14" s="34"/>
      <c r="D14" s="34"/>
      <c r="E14" s="34"/>
      <c r="F14" s="34"/>
      <c r="G14" s="34"/>
      <c r="H14" s="34"/>
      <c r="I14" s="34"/>
      <c r="J14" s="34"/>
      <c r="K14" s="34"/>
    </row>
    <row r="15" spans="1:12" s="35" customFormat="1" ht="18.75" customHeight="1">
      <c r="A15" s="38" t="s">
        <v>14</v>
      </c>
      <c r="B15" s="38"/>
      <c r="C15" s="38"/>
      <c r="D15" s="38"/>
      <c r="E15" s="38"/>
      <c r="F15" s="38"/>
      <c r="G15" s="38"/>
      <c r="H15" s="38"/>
      <c r="I15" s="38"/>
      <c r="J15" s="38"/>
      <c r="K15" s="38"/>
    </row>
    <row r="16" spans="1:12" ht="6" customHeight="1"/>
    <row r="17" ht="16.5" hidden="1"/>
    <row r="18" ht="16.5" hidden="1"/>
    <row r="19" ht="16.5" hidden="1"/>
    <row r="20" ht="16.5" hidden="1"/>
    <row r="21" ht="16.5" hidden="1"/>
    <row r="22" ht="16.5" hidden="1"/>
    <row r="23" ht="16.5" hidden="1"/>
    <row r="24" ht="16.5" hidden="1"/>
    <row r="25" ht="16.5" hidden="1"/>
    <row r="26" ht="16.5" hidden="1"/>
    <row r="27" ht="16.5" hidden="1" customHeight="1"/>
    <row r="28" ht="16.5" hidden="1" customHeight="1"/>
    <row r="29" ht="16.5" hidden="1" customHeight="1"/>
    <row r="30" ht="16.5" hidden="1" customHeight="1"/>
    <row r="31" ht="16.5" hidden="1" customHeight="1"/>
    <row r="32" ht="16.5" hidden="1" customHeight="1"/>
    <row r="33" ht="16.5" hidden="1" customHeight="1"/>
    <row r="34" ht="16.5" hidden="1" customHeight="1"/>
    <row r="35" ht="16.5" hidden="1" customHeight="1"/>
    <row r="36" ht="16.5" hidden="1" customHeight="1"/>
    <row r="37" ht="16.5" hidden="1" customHeight="1"/>
    <row r="38" ht="16.5" hidden="1" customHeight="1"/>
    <row r="39" ht="16.5" hidden="1" customHeight="1"/>
  </sheetData>
  <mergeCells count="8">
    <mergeCell ref="A13:K13"/>
    <mergeCell ref="A15:K15"/>
    <mergeCell ref="B2:F2"/>
    <mergeCell ref="H2:L2"/>
    <mergeCell ref="B3:C3"/>
    <mergeCell ref="E3:F3"/>
    <mergeCell ref="H3:I3"/>
    <mergeCell ref="K3:L3"/>
  </mergeCells>
  <printOptions horizontalCentered="1" verticalCentered="1"/>
  <pageMargins left="0.7" right="0.7" top="0.75" bottom="0.75" header="0.3" footer="0.3"/>
  <pageSetup orientation="landscape" r:id="rId1"/>
  <headerFooter alignWithMargins="0"/>
  <drawing r:id="rId2"/>
  <legacyDrawing r:id="rId3"/>
  <controls>
    <mc:AlternateContent xmlns:mc="http://schemas.openxmlformats.org/markup-compatibility/2006">
      <mc:Choice Requires="x14">
        <control shapeId="1025" r:id="rId4" name="FPMExcelClientSheetOptionstb1">
          <controlPr defaultSize="0" autoLine="0" r:id="rId5">
            <anchor moveWithCells="1" sizeWithCells="1">
              <from>
                <xdr:col>0</xdr:col>
                <xdr:colOff>0</xdr:colOff>
                <xdr:row>0</xdr:row>
                <xdr:rowOff>0</xdr:rowOff>
              </from>
              <to>
                <xdr:col>0</xdr:col>
                <xdr:colOff>914400</xdr:colOff>
                <xdr:row>0</xdr:row>
                <xdr:rowOff>0</xdr:rowOff>
              </to>
            </anchor>
          </controlPr>
        </control>
      </mc:Choice>
      <mc:Fallback>
        <control shapeId="1025" r:id="rId4" name="FPMExcelClientSheetOptionstb1"/>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1">
    <tabColor rgb="FF00B050"/>
    <pageSetUpPr fitToPage="1"/>
  </sheetPr>
  <dimension ref="A1:R54"/>
  <sheetViews>
    <sheetView showGridLines="0" zoomScaleNormal="100" workbookViewId="0">
      <pane xSplit="2" ySplit="2" topLeftCell="C44" activePane="bottomRight" state="frozen"/>
      <selection pane="topRight"/>
      <selection pane="bottomLeft"/>
      <selection pane="bottomRight" activeCell="J54" sqref="J54"/>
    </sheetView>
  </sheetViews>
  <sheetFormatPr baseColWidth="10" defaultColWidth="0" defaultRowHeight="0" customHeight="1" zeroHeight="1"/>
  <cols>
    <col min="1" max="1" width="0.7109375" style="42" customWidth="1"/>
    <col min="2" max="2" width="26.7109375" style="42" customWidth="1"/>
    <col min="3" max="3" width="11.5703125" style="42" customWidth="1"/>
    <col min="4" max="4" width="10.5703125" style="42" customWidth="1"/>
    <col min="5" max="5" width="10.140625" style="42" customWidth="1"/>
    <col min="6" max="6" width="8.7109375" style="42" customWidth="1"/>
    <col min="7" max="7" width="12.28515625" style="42" bestFit="1" customWidth="1"/>
    <col min="8" max="8" width="2.7109375" style="42" customWidth="1"/>
    <col min="9" max="9" width="10.140625" style="42" customWidth="1"/>
    <col min="10" max="10" width="8.7109375" style="42" customWidth="1"/>
    <col min="11" max="11" width="11.140625" style="42" customWidth="1"/>
    <col min="12" max="15" width="8.7109375" style="42" customWidth="1"/>
    <col min="16" max="16" width="10" style="218" bestFit="1" customWidth="1"/>
    <col min="17" max="18" width="0" style="42" hidden="1" customWidth="1"/>
    <col min="19" max="16384" width="11.42578125" style="42" hidden="1"/>
  </cols>
  <sheetData>
    <row r="1" spans="2:16" ht="18.75">
      <c r="B1" s="40" t="s">
        <v>190</v>
      </c>
    </row>
    <row r="2" spans="2:16" ht="17.25" thickBot="1">
      <c r="B2" s="219" t="s">
        <v>191</v>
      </c>
      <c r="C2" s="73"/>
      <c r="D2" s="73"/>
      <c r="E2" s="73"/>
      <c r="F2" s="73"/>
      <c r="G2" s="73"/>
      <c r="H2" s="73"/>
      <c r="I2" s="73"/>
      <c r="J2" s="73"/>
      <c r="K2" s="73"/>
      <c r="L2" s="73"/>
      <c r="M2" s="73"/>
      <c r="N2" s="73"/>
      <c r="O2" s="73"/>
    </row>
    <row r="3" spans="2:16" ht="19.5" thickBot="1">
      <c r="B3" s="220" t="s">
        <v>164</v>
      </c>
      <c r="C3" s="221"/>
      <c r="D3" s="221"/>
      <c r="E3" s="221"/>
      <c r="F3" s="221"/>
      <c r="G3" s="221"/>
      <c r="H3" s="221"/>
      <c r="I3" s="221"/>
      <c r="J3" s="221"/>
      <c r="K3" s="221"/>
      <c r="L3" s="221"/>
      <c r="M3" s="221"/>
      <c r="N3" s="221"/>
      <c r="O3" s="222"/>
    </row>
    <row r="4" spans="2:16" ht="16.5" customHeight="1">
      <c r="B4" s="223" t="s">
        <v>165</v>
      </c>
      <c r="C4" s="224" t="s">
        <v>62</v>
      </c>
      <c r="D4" s="224"/>
      <c r="E4" s="224"/>
      <c r="F4" s="224"/>
      <c r="G4" s="225"/>
      <c r="H4"/>
      <c r="I4" s="226" t="s">
        <v>63</v>
      </c>
      <c r="J4" s="224"/>
      <c r="K4" s="224"/>
      <c r="L4" s="224"/>
      <c r="M4" s="225"/>
      <c r="N4" s="259"/>
      <c r="O4" s="228" t="s">
        <v>168</v>
      </c>
    </row>
    <row r="5" spans="2:16" ht="16.5" customHeight="1">
      <c r="B5" s="229"/>
      <c r="C5" s="230" t="s">
        <v>169</v>
      </c>
      <c r="D5" s="231" t="s">
        <v>170</v>
      </c>
      <c r="E5" s="231" t="s">
        <v>171</v>
      </c>
      <c r="F5" s="231" t="s">
        <v>172</v>
      </c>
      <c r="G5" s="232" t="s">
        <v>173</v>
      </c>
      <c r="I5" s="231" t="s">
        <v>169</v>
      </c>
      <c r="J5" s="231" t="s">
        <v>170</v>
      </c>
      <c r="K5" s="231" t="s">
        <v>171</v>
      </c>
      <c r="L5" s="231" t="s">
        <v>172</v>
      </c>
      <c r="M5" s="232" t="s">
        <v>173</v>
      </c>
      <c r="N5" s="233"/>
      <c r="O5" s="234" t="s">
        <v>174</v>
      </c>
      <c r="P5" s="241"/>
    </row>
    <row r="6" spans="2:16" ht="16.5">
      <c r="B6" s="235" t="s">
        <v>136</v>
      </c>
      <c r="C6" s="236">
        <v>671.01605510446723</v>
      </c>
      <c r="D6" s="236">
        <v>54.180710494796003</v>
      </c>
      <c r="E6" s="236">
        <v>142.87902607635604</v>
      </c>
      <c r="F6" s="236">
        <v>60.604090119962962</v>
      </c>
      <c r="G6" s="237">
        <f>+SUM(C6:F6)</f>
        <v>928.67988179558222</v>
      </c>
      <c r="I6" s="238">
        <v>674.6</v>
      </c>
      <c r="J6" s="236">
        <v>52.3</v>
      </c>
      <c r="K6" s="236">
        <v>150.30000000000001</v>
      </c>
      <c r="L6" s="236">
        <v>55.6</v>
      </c>
      <c r="M6" s="237">
        <v>932.7</v>
      </c>
      <c r="N6" s="239"/>
      <c r="O6" s="240">
        <v>-4.3066841284785662E-3</v>
      </c>
      <c r="P6" s="241">
        <v>479.67643719472596</v>
      </c>
    </row>
    <row r="7" spans="2:16" ht="16.5">
      <c r="B7" s="235" t="s">
        <v>175</v>
      </c>
      <c r="C7" s="242">
        <v>82.325305308124001</v>
      </c>
      <c r="D7" s="242">
        <v>5.5199987807229993</v>
      </c>
      <c r="E7" s="242">
        <v>0.34767761890000004</v>
      </c>
      <c r="F7" s="242">
        <v>10.204351864235999</v>
      </c>
      <c r="G7" s="243">
        <f>+SUM(C7:F7)</f>
        <v>98.397333571982998</v>
      </c>
      <c r="I7" s="244">
        <v>68.8</v>
      </c>
      <c r="J7" s="242">
        <v>5.2</v>
      </c>
      <c r="K7" s="242">
        <v>0.3</v>
      </c>
      <c r="L7" s="242">
        <v>9.6</v>
      </c>
      <c r="M7" s="243">
        <v>84</v>
      </c>
      <c r="N7" s="239"/>
      <c r="O7" s="245">
        <v>0.17201765192301988</v>
      </c>
      <c r="P7" s="241">
        <v>42.252129689999997</v>
      </c>
    </row>
    <row r="8" spans="2:16" ht="16.5">
      <c r="B8" s="246" t="s">
        <v>176</v>
      </c>
      <c r="C8" s="247">
        <f>+SUM(C6:C7)</f>
        <v>753.34136041259126</v>
      </c>
      <c r="D8" s="247">
        <f>+SUM(D6:D7)</f>
        <v>59.700709275519003</v>
      </c>
      <c r="E8" s="247">
        <f t="shared" ref="E8:F8" si="0">+SUM(E6:E7)</f>
        <v>143.22670369525605</v>
      </c>
      <c r="F8" s="247">
        <f t="shared" si="0"/>
        <v>70.808441984198964</v>
      </c>
      <c r="G8" s="248">
        <f>SUM(G6:G7)</f>
        <v>1027.0772153675653</v>
      </c>
      <c r="H8" s="165"/>
      <c r="I8" s="249">
        <v>743.4</v>
      </c>
      <c r="J8" s="247">
        <v>57.4</v>
      </c>
      <c r="K8" s="247">
        <v>150.6</v>
      </c>
      <c r="L8" s="247">
        <v>65.3</v>
      </c>
      <c r="M8" s="248">
        <v>1016.7</v>
      </c>
      <c r="N8" s="250"/>
      <c r="O8" s="251">
        <v>1.0254242798296787E-2</v>
      </c>
      <c r="P8" s="241"/>
    </row>
    <row r="9" spans="2:16" ht="16.5">
      <c r="B9" s="235" t="s">
        <v>137</v>
      </c>
      <c r="C9" s="242">
        <v>97.698148088230056</v>
      </c>
      <c r="D9" s="242">
        <v>16.683055929170063</v>
      </c>
      <c r="E9" s="242">
        <v>5.8665259348900225</v>
      </c>
      <c r="F9" s="242">
        <v>8.2358738646399026</v>
      </c>
      <c r="G9" s="243">
        <f>+SUM(C9:F9)</f>
        <v>128.48360381693004</v>
      </c>
      <c r="I9" s="244">
        <v>93.8</v>
      </c>
      <c r="J9" s="242">
        <v>15.1</v>
      </c>
      <c r="K9" s="242">
        <v>5.4</v>
      </c>
      <c r="L9" s="242">
        <v>11.4</v>
      </c>
      <c r="M9" s="243">
        <v>125.8</v>
      </c>
      <c r="N9" s="239"/>
      <c r="O9" s="245">
        <v>2.1461622145984016E-2</v>
      </c>
      <c r="P9" s="241">
        <v>75.756704621040001</v>
      </c>
    </row>
    <row r="10" spans="2:16" ht="16.5">
      <c r="B10" s="235" t="s">
        <v>153</v>
      </c>
      <c r="C10" s="242" t="s">
        <v>177</v>
      </c>
      <c r="D10" s="242" t="s">
        <v>177</v>
      </c>
      <c r="E10" s="242" t="s">
        <v>177</v>
      </c>
      <c r="F10" s="242" t="s">
        <v>177</v>
      </c>
      <c r="G10" s="243" t="s">
        <v>177</v>
      </c>
      <c r="I10" s="244">
        <v>22.1</v>
      </c>
      <c r="J10" s="242">
        <v>2.6</v>
      </c>
      <c r="K10" s="242">
        <v>0.1</v>
      </c>
      <c r="L10" s="242">
        <v>1.1000000000000001</v>
      </c>
      <c r="M10" s="243">
        <v>25.9</v>
      </c>
      <c r="N10" s="239"/>
      <c r="O10" s="245" t="s">
        <v>177</v>
      </c>
      <c r="P10" s="241">
        <v>35.258635416671801</v>
      </c>
    </row>
    <row r="11" spans="2:16" ht="16.5">
      <c r="B11" s="235" t="s">
        <v>139</v>
      </c>
      <c r="C11" s="242">
        <v>319.32050630499998</v>
      </c>
      <c r="D11" s="242">
        <v>22.098963708999968</v>
      </c>
      <c r="E11" s="242">
        <v>3.6391280869999951</v>
      </c>
      <c r="F11" s="242">
        <v>20.55094364699999</v>
      </c>
      <c r="G11" s="252">
        <f>+SUM(C11:F11)</f>
        <v>365.60954174799997</v>
      </c>
      <c r="I11" s="244">
        <v>317.89999999999998</v>
      </c>
      <c r="J11" s="242">
        <v>18.8</v>
      </c>
      <c r="K11" s="242">
        <v>3</v>
      </c>
      <c r="L11" s="242">
        <v>16.8</v>
      </c>
      <c r="M11" s="252">
        <v>356.5</v>
      </c>
      <c r="N11" s="239"/>
      <c r="O11" s="253">
        <v>2.5552711775596038E-2</v>
      </c>
      <c r="P11" s="241">
        <v>146.911054361</v>
      </c>
    </row>
    <row r="12" spans="2:16" ht="16.5">
      <c r="B12" s="235" t="s">
        <v>140</v>
      </c>
      <c r="C12" s="242">
        <v>71.781351885734978</v>
      </c>
      <c r="D12" s="242">
        <v>8.9260590455756024</v>
      </c>
      <c r="E12" s="242">
        <v>2.4809300007700044</v>
      </c>
      <c r="F12" s="242">
        <v>6.4992756401075606</v>
      </c>
      <c r="G12" s="243">
        <f>+SUM(C12:F12)</f>
        <v>89.687616572188134</v>
      </c>
      <c r="I12" s="244">
        <v>79.2</v>
      </c>
      <c r="J12" s="242">
        <v>10.4</v>
      </c>
      <c r="K12" s="242">
        <v>1.5</v>
      </c>
      <c r="L12" s="242">
        <v>7.5</v>
      </c>
      <c r="M12" s="243">
        <v>98.6</v>
      </c>
      <c r="N12" s="239"/>
      <c r="O12" s="245">
        <v>-9.0571653885393344E-2</v>
      </c>
      <c r="P12" s="241">
        <v>44.596486268870599</v>
      </c>
    </row>
    <row r="13" spans="2:16" ht="16.5">
      <c r="B13" s="246" t="s">
        <v>178</v>
      </c>
      <c r="C13" s="247">
        <f>+SUM(C9:C12)</f>
        <v>488.80000627896499</v>
      </c>
      <c r="D13" s="247">
        <f t="shared" ref="D13:F13" si="1">+SUM(D9:D12)</f>
        <v>47.708078683745626</v>
      </c>
      <c r="E13" s="247">
        <f t="shared" si="1"/>
        <v>11.986584022660022</v>
      </c>
      <c r="F13" s="247">
        <f t="shared" si="1"/>
        <v>35.286093151747451</v>
      </c>
      <c r="G13" s="248">
        <f>+SUM(G9:G12)</f>
        <v>583.78076213711813</v>
      </c>
      <c r="H13" s="119"/>
      <c r="I13" s="249">
        <v>513</v>
      </c>
      <c r="J13" s="247">
        <v>46.9</v>
      </c>
      <c r="K13" s="247">
        <v>10.1</v>
      </c>
      <c r="L13" s="247">
        <v>36.799999999999997</v>
      </c>
      <c r="M13" s="248">
        <v>606.79999999999995</v>
      </c>
      <c r="N13" s="250"/>
      <c r="O13" s="251">
        <v>-3.8008650164572444E-2</v>
      </c>
      <c r="P13" s="241"/>
    </row>
    <row r="14" spans="2:16" ht="18">
      <c r="B14" s="235" t="s">
        <v>192</v>
      </c>
      <c r="C14" s="242">
        <v>223.95122503659297</v>
      </c>
      <c r="D14" s="242">
        <v>13.2675694520119</v>
      </c>
      <c r="E14" s="242">
        <v>22.088937460200501</v>
      </c>
      <c r="F14" s="242">
        <v>14.729969478846801</v>
      </c>
      <c r="G14" s="243">
        <f>+SUM(C14:F14)</f>
        <v>274.03770142765217</v>
      </c>
      <c r="I14" s="244">
        <v>201.2</v>
      </c>
      <c r="J14" s="242">
        <v>11.8</v>
      </c>
      <c r="K14" s="242">
        <v>14.9</v>
      </c>
      <c r="L14" s="242">
        <v>24.9</v>
      </c>
      <c r="M14" s="243">
        <v>252.8</v>
      </c>
      <c r="N14" s="239"/>
      <c r="O14" s="245">
        <v>8.4030274142447459E-2</v>
      </c>
      <c r="P14" s="241"/>
    </row>
    <row r="15" spans="2:16" ht="16.5">
      <c r="B15" s="246" t="s">
        <v>179</v>
      </c>
      <c r="C15" s="247">
        <f>+C14</f>
        <v>223.95122503659297</v>
      </c>
      <c r="D15" s="247">
        <f t="shared" ref="D15:F15" si="2">+D14</f>
        <v>13.2675694520119</v>
      </c>
      <c r="E15" s="247">
        <f t="shared" si="2"/>
        <v>22.088937460200501</v>
      </c>
      <c r="F15" s="247">
        <f t="shared" si="2"/>
        <v>14.729969478846801</v>
      </c>
      <c r="G15" s="248">
        <f>G14</f>
        <v>274.03770142765217</v>
      </c>
      <c r="I15" s="249">
        <v>201.2</v>
      </c>
      <c r="J15" s="247">
        <v>11.8</v>
      </c>
      <c r="K15" s="247">
        <v>14.9</v>
      </c>
      <c r="L15" s="247">
        <v>24.9</v>
      </c>
      <c r="M15" s="248">
        <v>252.8</v>
      </c>
      <c r="N15" s="250"/>
      <c r="O15" s="251">
        <f>+O14</f>
        <v>8.4030274142447459E-2</v>
      </c>
      <c r="P15" s="241"/>
    </row>
    <row r="16" spans="2:16" ht="16.5">
      <c r="B16" s="254" t="s">
        <v>173</v>
      </c>
      <c r="C16" s="255">
        <f>+C8+C13+C15</f>
        <v>1466.0925917281493</v>
      </c>
      <c r="D16" s="255">
        <f>+D8+D13+D15</f>
        <v>120.67635741127653</v>
      </c>
      <c r="E16" s="255">
        <f>+E8+E13+E15</f>
        <v>177.30222517811657</v>
      </c>
      <c r="F16" s="255">
        <f>+F8+F13+F15</f>
        <v>120.82450461479321</v>
      </c>
      <c r="G16" s="256">
        <f>+G8+G13+G15</f>
        <v>1884.8956789323354</v>
      </c>
      <c r="I16" s="257">
        <v>1457.6</v>
      </c>
      <c r="J16" s="255">
        <v>116.2</v>
      </c>
      <c r="K16" s="255">
        <v>175.5</v>
      </c>
      <c r="L16" s="255">
        <v>127</v>
      </c>
      <c r="M16" s="256">
        <v>1876.3</v>
      </c>
      <c r="N16" s="250"/>
      <c r="O16" s="258">
        <v>4.5845963893733632E-3</v>
      </c>
    </row>
    <row r="17" spans="2:16" ht="16.5">
      <c r="B17" s="133" t="s">
        <v>180</v>
      </c>
      <c r="G17" s="116"/>
      <c r="P17" s="241"/>
    </row>
    <row r="18" spans="2:16" ht="16.5">
      <c r="B18" s="133" t="s">
        <v>181</v>
      </c>
      <c r="P18" s="241"/>
    </row>
    <row r="19" spans="2:16" ht="16.5">
      <c r="B19" s="133" t="s">
        <v>193</v>
      </c>
      <c r="P19" s="241"/>
    </row>
    <row r="20" spans="2:16" ht="8.25" customHeight="1" thickBot="1">
      <c r="B20" s="133"/>
      <c r="P20" s="241"/>
    </row>
    <row r="21" spans="2:16" ht="19.5" thickBot="1">
      <c r="B21" s="220" t="s">
        <v>182</v>
      </c>
      <c r="C21" s="221"/>
      <c r="D21" s="221"/>
      <c r="E21" s="221"/>
      <c r="F21" s="221"/>
      <c r="G21" s="221"/>
      <c r="H21" s="221"/>
      <c r="I21" s="221"/>
      <c r="J21" s="221"/>
      <c r="K21" s="221"/>
      <c r="L21" s="221"/>
      <c r="M21" s="221"/>
      <c r="N21" s="221"/>
      <c r="O21" s="222"/>
      <c r="P21" s="241"/>
    </row>
    <row r="22" spans="2:16" ht="16.5">
      <c r="B22" s="223" t="s">
        <v>183</v>
      </c>
      <c r="C22" s="224" t="str">
        <f>+C4</f>
        <v>YTD 2018</v>
      </c>
      <c r="D22" s="224"/>
      <c r="E22" s="224"/>
      <c r="F22" s="224"/>
      <c r="G22" s="225"/>
      <c r="H22"/>
      <c r="I22" s="226" t="str">
        <f>+I4</f>
        <v>YTD 2017</v>
      </c>
      <c r="J22" s="224"/>
      <c r="K22" s="224"/>
      <c r="L22" s="224"/>
      <c r="M22" s="225"/>
      <c r="N22" s="259"/>
      <c r="O22" s="228" t="s">
        <v>168</v>
      </c>
      <c r="P22" s="241"/>
    </row>
    <row r="23" spans="2:16" ht="16.5">
      <c r="B23" s="229"/>
      <c r="C23" s="230" t="s">
        <v>169</v>
      </c>
      <c r="D23" s="260" t="s">
        <v>184</v>
      </c>
      <c r="E23" s="261"/>
      <c r="F23" s="231" t="s">
        <v>172</v>
      </c>
      <c r="G23" s="231" t="s">
        <v>173</v>
      </c>
      <c r="I23" s="231" t="str">
        <f>+C23</f>
        <v>Sparkling</v>
      </c>
      <c r="J23" s="260" t="s">
        <v>184</v>
      </c>
      <c r="K23" s="261"/>
      <c r="L23" s="231" t="s">
        <v>172</v>
      </c>
      <c r="M23" s="231" t="s">
        <v>173</v>
      </c>
      <c r="N23" s="233"/>
      <c r="O23" s="234" t="s">
        <v>174</v>
      </c>
      <c r="P23" s="241"/>
    </row>
    <row r="24" spans="2:16" ht="16.5">
      <c r="B24" s="235" t="s">
        <v>136</v>
      </c>
      <c r="C24" s="236">
        <v>4041.2555434689343</v>
      </c>
      <c r="D24" s="262">
        <v>394.12875516440403</v>
      </c>
      <c r="E24" s="262"/>
      <c r="F24" s="236">
        <v>491.58181083666204</v>
      </c>
      <c r="G24" s="237">
        <f>+SUM(C24:F24)</f>
        <v>4926.9661094700004</v>
      </c>
      <c r="H24" s="263"/>
      <c r="I24" s="238">
        <v>4091.8</v>
      </c>
      <c r="J24" s="264">
        <v>384.9</v>
      </c>
      <c r="K24" s="264"/>
      <c r="L24" s="236">
        <v>473.9</v>
      </c>
      <c r="M24" s="237">
        <v>4950.5</v>
      </c>
      <c r="N24" s="239"/>
      <c r="O24" s="240">
        <v>-4.7547463966812753E-3</v>
      </c>
      <c r="P24" s="241">
        <v>2539.5142782022513</v>
      </c>
    </row>
    <row r="25" spans="2:16" ht="16.5">
      <c r="B25" s="235" t="s">
        <v>175</v>
      </c>
      <c r="C25" s="242">
        <v>659.82884680378038</v>
      </c>
      <c r="D25" s="262">
        <v>32.249325543593699</v>
      </c>
      <c r="E25" s="262"/>
      <c r="F25" s="242">
        <v>127.17062116706089</v>
      </c>
      <c r="G25" s="243">
        <f>+SUM(C25:F25)</f>
        <v>819.24879351443496</v>
      </c>
      <c r="H25" s="263"/>
      <c r="I25" s="244">
        <v>570.6</v>
      </c>
      <c r="J25" s="262">
        <v>31.3</v>
      </c>
      <c r="K25" s="262"/>
      <c r="L25" s="242">
        <v>125.4</v>
      </c>
      <c r="M25" s="243">
        <v>727.4</v>
      </c>
      <c r="N25" s="239"/>
      <c r="O25" s="245">
        <v>0.12626684604610539</v>
      </c>
      <c r="P25" s="241">
        <v>368.84295300000002</v>
      </c>
    </row>
    <row r="26" spans="2:16" ht="16.5">
      <c r="B26" s="246" t="s">
        <v>176</v>
      </c>
      <c r="C26" s="247">
        <f>+SUM(C24:C25)</f>
        <v>4701.0843902727147</v>
      </c>
      <c r="D26" s="265">
        <f>+SUM(D24:E25)</f>
        <v>426.3780807079977</v>
      </c>
      <c r="E26" s="265"/>
      <c r="F26" s="247">
        <f t="shared" ref="F26" si="3">+SUM(F24:F25)</f>
        <v>618.7524320037229</v>
      </c>
      <c r="G26" s="248">
        <f>SUM(G24:G25)</f>
        <v>5746.214902984435</v>
      </c>
      <c r="H26" s="266"/>
      <c r="I26" s="249">
        <v>4662.3999999999996</v>
      </c>
      <c r="J26" s="265">
        <v>416.2</v>
      </c>
      <c r="K26" s="265"/>
      <c r="L26" s="247">
        <v>599.29999999999995</v>
      </c>
      <c r="M26" s="248">
        <v>5677.9</v>
      </c>
      <c r="N26" s="250"/>
      <c r="O26" s="251">
        <v>1.2030555035616342E-2</v>
      </c>
      <c r="P26" s="241"/>
    </row>
    <row r="27" spans="2:16" ht="16.5">
      <c r="B27" s="235" t="s">
        <v>137</v>
      </c>
      <c r="C27" s="242">
        <v>722.3765786765241</v>
      </c>
      <c r="D27" s="262">
        <v>167.64192401599303</v>
      </c>
      <c r="E27" s="262"/>
      <c r="F27" s="242">
        <v>90.333651307482953</v>
      </c>
      <c r="G27" s="243">
        <f>+SUM(C27:F27)</f>
        <v>980.35215400000004</v>
      </c>
      <c r="H27" s="263"/>
      <c r="I27" s="244">
        <v>721.5</v>
      </c>
      <c r="J27" s="262">
        <v>139.80000000000001</v>
      </c>
      <c r="K27" s="262"/>
      <c r="L27" s="242">
        <v>116.3</v>
      </c>
      <c r="M27" s="243">
        <v>977.6</v>
      </c>
      <c r="N27" s="239"/>
      <c r="O27" s="245">
        <v>2.8453217137347497E-3</v>
      </c>
      <c r="P27" s="241">
        <v>605.74801400000001</v>
      </c>
    </row>
    <row r="28" spans="2:16" ht="16.5">
      <c r="B28" s="235" t="s">
        <v>153</v>
      </c>
      <c r="C28" s="242" t="s">
        <v>177</v>
      </c>
      <c r="D28" s="262" t="s">
        <v>177</v>
      </c>
      <c r="E28" s="262"/>
      <c r="F28" s="242" t="s">
        <v>177</v>
      </c>
      <c r="G28" s="243" t="s">
        <v>177</v>
      </c>
      <c r="H28" s="263"/>
      <c r="I28" s="244">
        <v>155.5</v>
      </c>
      <c r="J28" s="262">
        <v>24.6</v>
      </c>
      <c r="K28" s="262"/>
      <c r="L28" s="242">
        <v>8.6999999999999993</v>
      </c>
      <c r="M28" s="243">
        <v>188.8</v>
      </c>
      <c r="N28" s="239"/>
      <c r="O28" s="245" t="s">
        <v>177</v>
      </c>
      <c r="P28" s="241">
        <v>195.05862500000001</v>
      </c>
    </row>
    <row r="29" spans="2:16" ht="16.5">
      <c r="B29" s="235" t="s">
        <v>139</v>
      </c>
      <c r="C29" s="242">
        <v>1960.2933342789961</v>
      </c>
      <c r="D29" s="262">
        <v>190.575308906</v>
      </c>
      <c r="E29" s="262"/>
      <c r="F29" s="242">
        <v>223.31602231900001</v>
      </c>
      <c r="G29" s="243">
        <f>+SUM(C29:F29)</f>
        <v>2374.1846655039963</v>
      </c>
      <c r="H29" s="263"/>
      <c r="I29" s="244">
        <v>1918.7</v>
      </c>
      <c r="J29" s="262">
        <v>167.5</v>
      </c>
      <c r="K29" s="262"/>
      <c r="L29" s="242">
        <v>188.2</v>
      </c>
      <c r="M29" s="243">
        <v>2274.5</v>
      </c>
      <c r="N29" s="239"/>
      <c r="O29" s="245">
        <v>4.3838528645246511E-2</v>
      </c>
      <c r="P29" s="241">
        <v>971.5222857739991</v>
      </c>
    </row>
    <row r="30" spans="2:16" ht="16.5">
      <c r="B30" s="235" t="s">
        <v>140</v>
      </c>
      <c r="C30" s="242">
        <v>373.89999799999993</v>
      </c>
      <c r="D30" s="262">
        <v>47.976931000000008</v>
      </c>
      <c r="E30" s="262"/>
      <c r="F30" s="242">
        <v>43.239418999999998</v>
      </c>
      <c r="G30" s="243">
        <f>+SUM(C30:F30)</f>
        <v>465.1163479999999</v>
      </c>
      <c r="H30" s="263"/>
      <c r="I30" s="244">
        <v>387.1</v>
      </c>
      <c r="J30" s="262">
        <v>51.9</v>
      </c>
      <c r="K30" s="262"/>
      <c r="L30" s="242">
        <v>49.1</v>
      </c>
      <c r="M30" s="243">
        <v>488.1</v>
      </c>
      <c r="N30" s="239"/>
      <c r="O30" s="245">
        <v>-4.708691874424531E-2</v>
      </c>
      <c r="P30" s="241">
        <v>227.52050399999999</v>
      </c>
    </row>
    <row r="31" spans="2:16" ht="16.5">
      <c r="B31" s="246" t="s">
        <v>178</v>
      </c>
      <c r="C31" s="247">
        <f>+SUM(C27:C30)</f>
        <v>3056.5699109555198</v>
      </c>
      <c r="D31" s="265">
        <f>+SUM(D27:E30)</f>
        <v>406.19416392199309</v>
      </c>
      <c r="E31" s="265"/>
      <c r="F31" s="247">
        <f t="shared" ref="F31" si="4">+SUM(F27:F30)</f>
        <v>356.88909262648298</v>
      </c>
      <c r="G31" s="248">
        <f>+SUM(G27:G30)</f>
        <v>3819.6531675039964</v>
      </c>
      <c r="H31" s="267"/>
      <c r="I31" s="249">
        <v>3182.8</v>
      </c>
      <c r="J31" s="265">
        <v>383.8</v>
      </c>
      <c r="K31" s="265"/>
      <c r="L31" s="247">
        <v>362.3</v>
      </c>
      <c r="M31" s="248">
        <v>3928.9</v>
      </c>
      <c r="N31" s="250"/>
      <c r="O31" s="251">
        <v>-2.781490847187007E-2</v>
      </c>
      <c r="P31" s="241"/>
    </row>
    <row r="32" spans="2:16" ht="18">
      <c r="B32" s="235" t="s">
        <v>192</v>
      </c>
      <c r="C32" s="242">
        <v>2927.0111692585024</v>
      </c>
      <c r="D32" s="262">
        <v>164.84844532599976</v>
      </c>
      <c r="E32" s="262"/>
      <c r="F32" s="242">
        <v>178.98628041549779</v>
      </c>
      <c r="G32" s="243">
        <f>+SUM(C32:F32)</f>
        <v>3270.8458949999999</v>
      </c>
      <c r="I32" s="244">
        <v>2500.5</v>
      </c>
      <c r="J32" s="262">
        <v>136.69999999999999</v>
      </c>
      <c r="K32" s="262"/>
      <c r="L32" s="242">
        <v>187.9</v>
      </c>
      <c r="M32" s="243">
        <v>2825.1</v>
      </c>
      <c r="N32" s="239"/>
      <c r="O32" s="245">
        <v>0.15778119170467342</v>
      </c>
      <c r="P32" s="241"/>
    </row>
    <row r="33" spans="2:16" ht="16.5">
      <c r="B33" s="246" t="s">
        <v>179</v>
      </c>
      <c r="C33" s="247">
        <f>+C32</f>
        <v>2927.0111692585024</v>
      </c>
      <c r="D33" s="265">
        <f>+D32</f>
        <v>164.84844532599976</v>
      </c>
      <c r="E33" s="265"/>
      <c r="F33" s="247">
        <f t="shared" ref="F33" si="5">+F32</f>
        <v>178.98628041549779</v>
      </c>
      <c r="G33" s="248">
        <f>G32</f>
        <v>3270.8458949999999</v>
      </c>
      <c r="H33" s="267"/>
      <c r="I33" s="249">
        <v>2500.5</v>
      </c>
      <c r="J33" s="265">
        <v>136.69999999999999</v>
      </c>
      <c r="K33" s="265">
        <f t="shared" ref="K33" si="6">SUM(K32)</f>
        <v>0</v>
      </c>
      <c r="L33" s="247">
        <v>187.9</v>
      </c>
      <c r="M33" s="248">
        <v>2825.1</v>
      </c>
      <c r="N33" s="250"/>
      <c r="O33" s="251">
        <f>+O32</f>
        <v>0.15778119170467342</v>
      </c>
    </row>
    <row r="34" spans="2:16" ht="16.5">
      <c r="B34" s="254" t="s">
        <v>173</v>
      </c>
      <c r="C34" s="255">
        <f>+C26+C31+C33</f>
        <v>10684.665470486736</v>
      </c>
      <c r="D34" s="268">
        <f>+SUM(D33,D31,D26)</f>
        <v>997.42068995599061</v>
      </c>
      <c r="E34" s="268"/>
      <c r="F34" s="255">
        <f>+F26+F31+F33</f>
        <v>1154.6278050457036</v>
      </c>
      <c r="G34" s="256">
        <f>+G26+G31+G33</f>
        <v>12836.713965488432</v>
      </c>
      <c r="H34" s="263"/>
      <c r="I34" s="257">
        <v>10345.799999999999</v>
      </c>
      <c r="J34" s="268">
        <v>936.6</v>
      </c>
      <c r="K34" s="268"/>
      <c r="L34" s="255">
        <v>1149.5</v>
      </c>
      <c r="M34" s="256">
        <v>12431.9</v>
      </c>
      <c r="N34" s="250"/>
      <c r="O34" s="258">
        <v>3.2559096537354115E-2</v>
      </c>
    </row>
    <row r="35" spans="2:16" ht="16.5">
      <c r="B35" s="292"/>
      <c r="C35" s="292"/>
      <c r="D35" s="292"/>
      <c r="E35" s="292"/>
      <c r="F35" s="292"/>
      <c r="G35" s="269"/>
      <c r="M35" s="269"/>
      <c r="N35" s="276"/>
      <c r="O35" s="269"/>
    </row>
    <row r="36" spans="2:16" ht="10.5" customHeight="1" thickBot="1">
      <c r="B36" s="133"/>
      <c r="E36" s="263"/>
      <c r="F36" s="263"/>
      <c r="G36" s="269"/>
      <c r="M36" s="269"/>
      <c r="N36" s="269"/>
      <c r="O36" s="269"/>
    </row>
    <row r="37" spans="2:16" ht="19.5" thickBot="1">
      <c r="B37" s="220" t="s">
        <v>186</v>
      </c>
      <c r="C37" s="221"/>
      <c r="D37" s="221"/>
      <c r="E37" s="222"/>
      <c r="F37" s="97"/>
      <c r="G37" s="97"/>
      <c r="H37" s="97"/>
      <c r="I37" s="97"/>
      <c r="J37" s="97"/>
      <c r="K37" s="97"/>
      <c r="L37" s="97"/>
      <c r="M37" s="97"/>
      <c r="N37" s="97"/>
      <c r="O37" s="97"/>
      <c r="P37" s="270"/>
    </row>
    <row r="38" spans="2:16" ht="16.5" customHeight="1">
      <c r="B38" s="271" t="s">
        <v>187</v>
      </c>
      <c r="C38" s="272" t="s">
        <v>62</v>
      </c>
      <c r="D38" s="273" t="s">
        <v>63</v>
      </c>
      <c r="E38" s="274" t="s">
        <v>174</v>
      </c>
      <c r="F38" s="275"/>
      <c r="G38" s="276"/>
      <c r="H38" s="97"/>
      <c r="I38" s="97"/>
      <c r="J38" s="97"/>
      <c r="K38" s="97"/>
      <c r="L38" s="97"/>
      <c r="M38" s="276"/>
      <c r="N38" s="276"/>
      <c r="O38" s="276"/>
      <c r="P38" s="270"/>
    </row>
    <row r="39" spans="2:16" ht="16.5">
      <c r="B39" s="229"/>
      <c r="C39" s="277"/>
      <c r="D39" s="278"/>
      <c r="E39" s="279"/>
      <c r="F39" s="263"/>
      <c r="G39" s="269"/>
      <c r="M39" s="269"/>
      <c r="N39" s="269"/>
      <c r="O39" s="269"/>
    </row>
    <row r="40" spans="2:16" ht="16.5">
      <c r="B40" s="280" t="s">
        <v>136</v>
      </c>
      <c r="C40" s="281">
        <v>41521.268530139998</v>
      </c>
      <c r="D40" s="293">
        <v>39473.890762790004</v>
      </c>
      <c r="E40" s="207">
        <f>+C40/D40-1</f>
        <v>5.186663203922004E-2</v>
      </c>
      <c r="F40" s="263"/>
      <c r="G40" s="269"/>
      <c r="I40" s="288"/>
      <c r="M40" s="269"/>
      <c r="N40" s="269"/>
      <c r="O40" s="269"/>
    </row>
    <row r="41" spans="2:16" ht="16.5">
      <c r="B41" s="235" t="s">
        <v>175</v>
      </c>
      <c r="C41" s="283">
        <v>7147.9529105779466</v>
      </c>
      <c r="D41" s="294">
        <v>6545.8744416247437</v>
      </c>
      <c r="E41" s="207">
        <f>+C41/D41-1</f>
        <v>9.1978310051996859E-2</v>
      </c>
      <c r="F41" s="263"/>
      <c r="G41" s="269"/>
      <c r="M41" s="269"/>
      <c r="N41" s="269"/>
      <c r="O41" s="269"/>
    </row>
    <row r="42" spans="2:16" ht="16.5">
      <c r="B42" s="246" t="s">
        <v>176</v>
      </c>
      <c r="C42" s="285">
        <f>+SUM(C40:C41)</f>
        <v>48669.221440717942</v>
      </c>
      <c r="D42" s="286">
        <f>+SUM(D40:D41)</f>
        <v>46019.765204414747</v>
      </c>
      <c r="E42" s="287">
        <f t="shared" ref="E42:E50" si="7">+C42/D42-1</f>
        <v>5.7572137200931017E-2</v>
      </c>
      <c r="F42" s="263"/>
      <c r="G42" s="269"/>
      <c r="M42" s="269"/>
      <c r="N42" s="269"/>
      <c r="O42" s="269"/>
    </row>
    <row r="43" spans="2:16" ht="16.5">
      <c r="B43" s="235" t="s">
        <v>137</v>
      </c>
      <c r="C43" s="283">
        <v>7092.6734357731084</v>
      </c>
      <c r="D43" s="284">
        <v>7098.285721583703</v>
      </c>
      <c r="E43" s="207">
        <f t="shared" si="7"/>
        <v>-7.9065369171171795E-4</v>
      </c>
      <c r="F43" s="263"/>
      <c r="G43" s="269"/>
      <c r="M43" s="269"/>
      <c r="N43" s="269"/>
      <c r="O43" s="269"/>
    </row>
    <row r="44" spans="2:16" ht="16.5">
      <c r="B44" s="235" t="s">
        <v>153</v>
      </c>
      <c r="C44" s="283" t="s">
        <v>177</v>
      </c>
      <c r="D44" s="284">
        <v>2173.2662847784195</v>
      </c>
      <c r="E44" s="207" t="s">
        <v>177</v>
      </c>
      <c r="F44" s="263"/>
      <c r="G44" s="269"/>
      <c r="M44" s="269"/>
      <c r="N44" s="269"/>
      <c r="O44" s="269"/>
    </row>
    <row r="45" spans="2:16" ht="18">
      <c r="B45" s="235" t="s">
        <v>194</v>
      </c>
      <c r="C45" s="283">
        <v>27166.288829399284</v>
      </c>
      <c r="D45" s="284">
        <v>28310.754971361686</v>
      </c>
      <c r="E45" s="207">
        <f t="shared" si="7"/>
        <v>-4.0425136776469195E-2</v>
      </c>
      <c r="F45" s="263"/>
      <c r="G45" s="269"/>
      <c r="M45" s="269"/>
      <c r="N45" s="269"/>
      <c r="O45" s="269"/>
    </row>
    <row r="46" spans="2:16" ht="16.5">
      <c r="B46" s="235" t="s">
        <v>140</v>
      </c>
      <c r="C46" s="283">
        <v>5763.3723577595783</v>
      </c>
      <c r="D46" s="284">
        <v>6728.3227621562201</v>
      </c>
      <c r="E46" s="207">
        <f t="shared" si="7"/>
        <v>-0.14341618832914083</v>
      </c>
      <c r="F46" s="263"/>
      <c r="G46" s="269"/>
      <c r="M46" s="269"/>
      <c r="N46" s="269"/>
      <c r="O46" s="269"/>
    </row>
    <row r="47" spans="2:16" ht="16.5">
      <c r="B47" s="246" t="s">
        <v>178</v>
      </c>
      <c r="C47" s="285">
        <f>+SUM(C43:C46)</f>
        <v>40022.334622931972</v>
      </c>
      <c r="D47" s="286">
        <f>+SUM(D43:D46)</f>
        <v>44310.629739880031</v>
      </c>
      <c r="E47" s="287">
        <f t="shared" si="7"/>
        <v>-9.6778022386997287E-2</v>
      </c>
      <c r="F47" s="263"/>
      <c r="G47" s="269"/>
      <c r="M47" s="269"/>
      <c r="N47" s="269"/>
      <c r="O47" s="269"/>
    </row>
    <row r="48" spans="2:16" ht="18">
      <c r="B48" s="235" t="s">
        <v>192</v>
      </c>
      <c r="C48" s="283">
        <v>13107.298312888695</v>
      </c>
      <c r="D48" s="284">
        <v>9518.3943312657902</v>
      </c>
      <c r="E48" s="207">
        <f t="shared" si="7"/>
        <v>0.37704930650269031</v>
      </c>
      <c r="F48" s="263"/>
      <c r="G48" s="269"/>
      <c r="M48" s="269"/>
      <c r="N48" s="269"/>
      <c r="O48" s="269"/>
    </row>
    <row r="49" spans="2:16" ht="16.5">
      <c r="B49" s="246" t="s">
        <v>179</v>
      </c>
      <c r="C49" s="285">
        <f>+C48</f>
        <v>13107.298312888695</v>
      </c>
      <c r="D49" s="286">
        <f>+D48</f>
        <v>9518.3943312657902</v>
      </c>
      <c r="E49" s="287">
        <f t="shared" si="7"/>
        <v>0.37704930650269031</v>
      </c>
      <c r="F49" s="263"/>
      <c r="G49" s="269"/>
      <c r="M49" s="269"/>
      <c r="N49" s="269"/>
      <c r="O49" s="269"/>
    </row>
    <row r="50" spans="2:16" ht="16.5" customHeight="1">
      <c r="B50" s="254" t="s">
        <v>173</v>
      </c>
      <c r="C50" s="289">
        <v>101798.85437670859</v>
      </c>
      <c r="D50" s="290">
        <v>99848.782961227218</v>
      </c>
      <c r="E50" s="291">
        <f t="shared" si="7"/>
        <v>1.9530247216319241E-2</v>
      </c>
    </row>
    <row r="51" spans="2:16" ht="16.5" customHeight="1">
      <c r="B51" s="133" t="s">
        <v>195</v>
      </c>
      <c r="P51" s="42"/>
    </row>
    <row r="52" spans="2:16" ht="16.5" customHeight="1">
      <c r="P52" s="42"/>
    </row>
    <row r="53" spans="2:16" ht="16.5" customHeight="1">
      <c r="P53" s="42"/>
    </row>
    <row r="54" spans="2:16" ht="16.5" customHeight="1">
      <c r="P54" s="42"/>
    </row>
  </sheetData>
  <mergeCells count="35">
    <mergeCell ref="D33:E33"/>
    <mergeCell ref="J33:K33"/>
    <mergeCell ref="D34:E34"/>
    <mergeCell ref="J34:K34"/>
    <mergeCell ref="B35:F35"/>
    <mergeCell ref="B38:B39"/>
    <mergeCell ref="C38:C39"/>
    <mergeCell ref="D38:D39"/>
    <mergeCell ref="E38:E39"/>
    <mergeCell ref="D30:E30"/>
    <mergeCell ref="J30:K30"/>
    <mergeCell ref="D31:E31"/>
    <mergeCell ref="J31:K31"/>
    <mergeCell ref="D32:E32"/>
    <mergeCell ref="J32:K32"/>
    <mergeCell ref="D27:E27"/>
    <mergeCell ref="J27:K27"/>
    <mergeCell ref="D28:E28"/>
    <mergeCell ref="J28:K28"/>
    <mergeCell ref="D29:E29"/>
    <mergeCell ref="J29:K29"/>
    <mergeCell ref="D24:E24"/>
    <mergeCell ref="J24:K24"/>
    <mergeCell ref="D25:E25"/>
    <mergeCell ref="J25:K25"/>
    <mergeCell ref="D26:E26"/>
    <mergeCell ref="J26:K26"/>
    <mergeCell ref="B4:B5"/>
    <mergeCell ref="C4:G4"/>
    <mergeCell ref="I4:M4"/>
    <mergeCell ref="B22:B23"/>
    <mergeCell ref="C22:G22"/>
    <mergeCell ref="I22:M22"/>
    <mergeCell ref="D23:E23"/>
    <mergeCell ref="J23:K23"/>
  </mergeCells>
  <pageMargins left="0.7" right="0.7" top="0.75" bottom="0.75" header="0.3" footer="0.3"/>
  <pageSetup scale="68" orientation="portrait" r:id="rId1"/>
  <drawing r:id="rId2"/>
  <legacyDrawing r:id="rId3"/>
  <controls>
    <mc:AlternateContent xmlns:mc="http://schemas.openxmlformats.org/markup-compatibility/2006">
      <mc:Choice Requires="x14">
        <control shapeId="10241" r:id="rId4" name="FPMExcelClientSheetOptionstb1">
          <controlPr defaultSize="0" autoLine="0" r:id="rId5">
            <anchor moveWithCells="1" sizeWithCells="1">
              <from>
                <xdr:col>0</xdr:col>
                <xdr:colOff>0</xdr:colOff>
                <xdr:row>0</xdr:row>
                <xdr:rowOff>0</xdr:rowOff>
              </from>
              <to>
                <xdr:col>1</xdr:col>
                <xdr:colOff>0</xdr:colOff>
                <xdr:row>0</xdr:row>
                <xdr:rowOff>0</xdr:rowOff>
              </to>
            </anchor>
          </controlPr>
        </control>
      </mc:Choice>
      <mc:Fallback>
        <control shapeId="10241" r:id="rId4"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FF00"/>
    <pageSetUpPr fitToPage="1"/>
  </sheetPr>
  <dimension ref="A1:P50"/>
  <sheetViews>
    <sheetView showGridLines="0" zoomScale="85" zoomScaleNormal="85" workbookViewId="0">
      <pane xSplit="2" ySplit="3" topLeftCell="C31" activePane="bottomRight" state="frozen"/>
      <selection pane="topRight"/>
      <selection pane="bottomLeft"/>
      <selection pane="bottomRight" activeCell="B49" sqref="B49"/>
    </sheetView>
  </sheetViews>
  <sheetFormatPr baseColWidth="10" defaultColWidth="11.42578125" defaultRowHeight="16.5" outlineLevelRow="1"/>
  <cols>
    <col min="1" max="1" width="26.5703125" style="39" hidden="1" customWidth="1"/>
    <col min="2" max="2" width="64.140625" style="42" customWidth="1"/>
    <col min="3" max="3" width="11.42578125" style="41" customWidth="1"/>
    <col min="4" max="4" width="12.7109375" style="42" customWidth="1"/>
    <col min="5" max="5" width="1.7109375" style="42" customWidth="1"/>
    <col min="6" max="7" width="11.42578125" style="42" customWidth="1"/>
    <col min="8" max="8" width="1.7109375" style="42" customWidth="1"/>
    <col min="9" max="9" width="11.42578125" style="41" customWidth="1"/>
    <col min="10" max="10" width="1.42578125" style="42" customWidth="1"/>
    <col min="11" max="11" width="14" style="41" customWidth="1"/>
    <col min="12" max="12" width="4.5703125" style="42" customWidth="1"/>
    <col min="13" max="23" width="11.42578125" style="42" customWidth="1"/>
    <col min="24" max="16384" width="11.42578125" style="42"/>
  </cols>
  <sheetData>
    <row r="1" spans="1:16" ht="18.75">
      <c r="A1" s="39" t="s">
        <v>15</v>
      </c>
      <c r="B1" s="40" t="s">
        <v>16</v>
      </c>
    </row>
    <row r="2" spans="1:16" ht="17.25" thickBot="1">
      <c r="B2" s="43" t="s">
        <v>17</v>
      </c>
      <c r="C2" s="44"/>
      <c r="D2" s="45"/>
      <c r="E2" s="45"/>
      <c r="F2" s="45"/>
      <c r="G2" s="45"/>
      <c r="H2" s="45"/>
      <c r="I2" s="44"/>
      <c r="J2" s="44"/>
      <c r="K2" s="44"/>
    </row>
    <row r="3" spans="1:16" ht="34.5">
      <c r="B3" s="46"/>
      <c r="C3" s="47" t="s">
        <v>18</v>
      </c>
      <c r="D3" s="47" t="s">
        <v>19</v>
      </c>
      <c r="E3"/>
      <c r="F3" s="47" t="s">
        <v>20</v>
      </c>
      <c r="G3" s="47" t="s">
        <v>19</v>
      </c>
      <c r="H3"/>
      <c r="I3" s="48" t="s">
        <v>21</v>
      </c>
      <c r="K3" s="48" t="s">
        <v>22</v>
      </c>
    </row>
    <row r="4" spans="1:16">
      <c r="B4" s="49" t="s">
        <v>23</v>
      </c>
      <c r="C4" s="50">
        <v>6699.1464688321621</v>
      </c>
      <c r="D4" s="51"/>
      <c r="E4" s="52"/>
      <c r="F4" s="50">
        <v>6690.2</v>
      </c>
      <c r="G4" s="51"/>
      <c r="H4" s="53"/>
      <c r="I4" s="54">
        <v>1.3372498329140559E-3</v>
      </c>
      <c r="K4" s="54">
        <v>4.4545466643481912E-3</v>
      </c>
    </row>
    <row r="5" spans="1:16" ht="18">
      <c r="B5" s="49" t="s">
        <v>24</v>
      </c>
      <c r="C5" s="50">
        <v>977.1</v>
      </c>
      <c r="D5" s="52"/>
      <c r="E5" s="52"/>
      <c r="F5" s="50">
        <v>995</v>
      </c>
      <c r="G5" s="52"/>
      <c r="H5" s="53"/>
      <c r="I5" s="54">
        <v>-1.7989949748743683E-2</v>
      </c>
      <c r="K5" s="54">
        <v>-1.3760564680197485E-2</v>
      </c>
    </row>
    <row r="6" spans="1:16" ht="18">
      <c r="B6" s="46" t="s">
        <v>25</v>
      </c>
      <c r="C6" s="55">
        <v>50.293687784839918</v>
      </c>
      <c r="D6" s="56"/>
      <c r="E6" s="56"/>
      <c r="F6" s="55">
        <v>47.89</v>
      </c>
      <c r="G6" s="56"/>
      <c r="H6"/>
      <c r="I6" s="57">
        <v>5.0191851844642255E-2</v>
      </c>
      <c r="K6" s="58"/>
    </row>
    <row r="7" spans="1:16" outlineLevel="1">
      <c r="A7" s="39">
        <f>+[1]ACTUAL!B11</f>
        <v>5</v>
      </c>
      <c r="B7" s="42" t="s">
        <v>26</v>
      </c>
      <c r="C7" s="51">
        <v>51984.528153040395</v>
      </c>
      <c r="D7" s="59"/>
      <c r="E7"/>
      <c r="F7" s="51">
        <v>50049</v>
      </c>
      <c r="G7" s="59"/>
      <c r="H7"/>
      <c r="I7" s="60">
        <v>3.8672663850234601E-2</v>
      </c>
      <c r="K7" s="60"/>
    </row>
    <row r="8" spans="1:16" outlineLevel="1">
      <c r="A8" s="39">
        <f>+A7+1</f>
        <v>6</v>
      </c>
      <c r="B8" s="46" t="s">
        <v>27</v>
      </c>
      <c r="C8" s="61">
        <v>101.45728402566641</v>
      </c>
      <c r="D8" s="59"/>
      <c r="E8"/>
      <c r="F8" s="61">
        <v>59</v>
      </c>
      <c r="G8" s="59"/>
      <c r="H8"/>
      <c r="I8" s="57">
        <v>0.71961498348587138</v>
      </c>
      <c r="K8" s="58"/>
    </row>
    <row r="9" spans="1:16" ht="18">
      <c r="A9" s="39">
        <f t="shared" ref="A9:A33" si="0">+A8+1</f>
        <v>7</v>
      </c>
      <c r="B9" s="49" t="s">
        <v>28</v>
      </c>
      <c r="C9" s="62">
        <v>52085.985437066061</v>
      </c>
      <c r="D9" s="63">
        <f t="shared" ref="D9:D15" si="1">+C9/$C$9</f>
        <v>1</v>
      </c>
      <c r="E9" s="53"/>
      <c r="F9" s="62">
        <v>50108</v>
      </c>
      <c r="G9" s="63">
        <v>1</v>
      </c>
      <c r="H9" s="53"/>
      <c r="I9" s="54">
        <v>3.9474443942405735E-2</v>
      </c>
      <c r="K9" s="64">
        <v>7.7793691663275766E-2</v>
      </c>
    </row>
    <row r="10" spans="1:16" outlineLevel="1">
      <c r="A10" s="39">
        <f t="shared" si="0"/>
        <v>8</v>
      </c>
      <c r="B10" s="42" t="s">
        <v>29</v>
      </c>
      <c r="C10" s="51">
        <v>29135.071190800241</v>
      </c>
      <c r="D10" s="65">
        <f t="shared" si="1"/>
        <v>0.55936488378439675</v>
      </c>
      <c r="E10"/>
      <c r="F10" s="51">
        <v>27282</v>
      </c>
      <c r="G10" s="65">
        <v>0.54446395785104174</v>
      </c>
      <c r="H10"/>
      <c r="I10" s="60">
        <v>6.7922849893711668E-2</v>
      </c>
      <c r="K10" s="60"/>
    </row>
    <row r="11" spans="1:16">
      <c r="A11" s="39">
        <f t="shared" si="0"/>
        <v>9</v>
      </c>
      <c r="B11" s="66" t="s">
        <v>7</v>
      </c>
      <c r="C11" s="67">
        <v>22950.914246265816</v>
      </c>
      <c r="D11" s="68">
        <f t="shared" si="1"/>
        <v>0.44063511621560314</v>
      </c>
      <c r="E11" s="53"/>
      <c r="F11" s="67">
        <v>22825</v>
      </c>
      <c r="G11" s="68">
        <v>0.45551608525584736</v>
      </c>
      <c r="H11" s="53"/>
      <c r="I11" s="69">
        <v>5.5165058604957906E-3</v>
      </c>
      <c r="K11" s="69">
        <v>2.7907700393773771E-2</v>
      </c>
    </row>
    <row r="12" spans="1:16">
      <c r="A12" s="39">
        <f t="shared" si="0"/>
        <v>10</v>
      </c>
      <c r="B12" s="42" t="s">
        <v>30</v>
      </c>
      <c r="C12" s="51">
        <v>16126.412885155589</v>
      </c>
      <c r="D12" s="65">
        <f t="shared" si="1"/>
        <v>0.30961136186317623</v>
      </c>
      <c r="E12"/>
      <c r="F12" s="51">
        <v>16168</v>
      </c>
      <c r="G12" s="65">
        <v>0.3226630478167159</v>
      </c>
      <c r="H12"/>
      <c r="I12" s="60">
        <v>-2.5721867172446844E-3</v>
      </c>
      <c r="K12" s="60"/>
    </row>
    <row r="13" spans="1:16">
      <c r="A13" s="39">
        <f t="shared" si="0"/>
        <v>11</v>
      </c>
      <c r="B13" s="42" t="s">
        <v>31</v>
      </c>
      <c r="C13" s="51">
        <v>481.22822573099</v>
      </c>
      <c r="D13" s="65">
        <f t="shared" si="1"/>
        <v>9.2391114748600397E-3</v>
      </c>
      <c r="E13"/>
      <c r="F13" s="51">
        <v>132</v>
      </c>
      <c r="G13" s="65">
        <v>2.6343098906362258E-3</v>
      </c>
      <c r="H13"/>
      <c r="I13" s="60">
        <v>2.6456683767499243</v>
      </c>
      <c r="K13" s="60"/>
      <c r="M13" s="70"/>
      <c r="N13" s="70"/>
      <c r="O13" s="70"/>
      <c r="P13" s="70"/>
    </row>
    <row r="14" spans="1:16" ht="18">
      <c r="A14" s="39">
        <f t="shared" si="0"/>
        <v>12</v>
      </c>
      <c r="B14" s="46" t="s">
        <v>32</v>
      </c>
      <c r="C14" s="61">
        <v>67.264183294658793</v>
      </c>
      <c r="D14" s="71">
        <f t="shared" si="1"/>
        <v>1.2914065603295936E-3</v>
      </c>
      <c r="E14" s="72"/>
      <c r="F14" s="61">
        <v>35</v>
      </c>
      <c r="G14" s="71">
        <v>6.9849125888081748E-4</v>
      </c>
      <c r="H14" s="72"/>
      <c r="I14" s="57">
        <v>0.92183380841882268</v>
      </c>
      <c r="K14" s="58"/>
      <c r="M14" s="70"/>
      <c r="N14" s="70"/>
      <c r="O14" s="70"/>
      <c r="P14" s="70"/>
    </row>
    <row r="15" spans="1:16" ht="18">
      <c r="A15" s="39">
        <f t="shared" si="0"/>
        <v>13</v>
      </c>
      <c r="B15" s="66" t="s">
        <v>33</v>
      </c>
      <c r="C15" s="67">
        <v>6276.0089520845804</v>
      </c>
      <c r="D15" s="68">
        <f t="shared" si="1"/>
        <v>0.12049323631723728</v>
      </c>
      <c r="E15"/>
      <c r="F15" s="67">
        <v>6491</v>
      </c>
      <c r="G15" s="68">
        <v>0.12954019318272531</v>
      </c>
      <c r="H15"/>
      <c r="I15" s="69">
        <v>-3.3121406241783946E-2</v>
      </c>
      <c r="K15" s="69">
        <v>-5.9139244515703959E-2</v>
      </c>
    </row>
    <row r="16" spans="1:16">
      <c r="A16" s="39">
        <v>14</v>
      </c>
      <c r="B16" s="73" t="s">
        <v>34</v>
      </c>
      <c r="C16" s="74">
        <v>58.565832422177394</v>
      </c>
      <c r="D16" s="75"/>
      <c r="E16" s="76"/>
      <c r="F16" s="74">
        <v>1330</v>
      </c>
      <c r="G16" s="75"/>
      <c r="H16" s="76"/>
      <c r="I16" s="58">
        <v>-0.95596553953219743</v>
      </c>
      <c r="K16" s="58"/>
    </row>
    <row r="17" spans="1:11" ht="18">
      <c r="A17" s="39">
        <f t="shared" si="0"/>
        <v>15</v>
      </c>
      <c r="B17" s="46" t="s">
        <v>35</v>
      </c>
      <c r="C17" s="61">
        <v>-17.686462478296804</v>
      </c>
      <c r="D17" s="71"/>
      <c r="E17" s="72"/>
      <c r="F17" s="61">
        <v>11</v>
      </c>
      <c r="G17" s="71"/>
      <c r="H17" s="72"/>
      <c r="I17" s="57" t="s">
        <v>36</v>
      </c>
      <c r="K17" s="58"/>
    </row>
    <row r="18" spans="1:11">
      <c r="A18" s="39">
        <f t="shared" si="0"/>
        <v>16</v>
      </c>
      <c r="B18" s="77" t="s">
        <v>37</v>
      </c>
      <c r="C18" s="51">
        <v>1681.7663983941607</v>
      </c>
      <c r="D18" s="59"/>
      <c r="E18"/>
      <c r="F18" s="51">
        <v>2128</v>
      </c>
      <c r="G18" s="59"/>
      <c r="H18"/>
      <c r="I18" s="60">
        <v>-0.20969624135612752</v>
      </c>
      <c r="K18" s="60"/>
    </row>
    <row r="19" spans="1:11">
      <c r="A19" s="39">
        <f t="shared" si="0"/>
        <v>17</v>
      </c>
      <c r="B19" s="78" t="s">
        <v>38</v>
      </c>
      <c r="C19" s="61">
        <v>92.594405970158292</v>
      </c>
      <c r="D19" s="79"/>
      <c r="E19"/>
      <c r="F19" s="61">
        <v>182</v>
      </c>
      <c r="G19" s="79"/>
      <c r="H19"/>
      <c r="I19" s="57">
        <v>-0.49123952763649292</v>
      </c>
      <c r="K19" s="58"/>
    </row>
    <row r="20" spans="1:11">
      <c r="A20" s="39">
        <f t="shared" si="0"/>
        <v>18</v>
      </c>
      <c r="B20" s="77" t="s">
        <v>39</v>
      </c>
      <c r="C20" s="51">
        <v>1589.1719924240024</v>
      </c>
      <c r="D20" s="59"/>
      <c r="E20"/>
      <c r="F20" s="51">
        <v>1946</v>
      </c>
      <c r="G20" s="59"/>
      <c r="H20"/>
      <c r="I20" s="60">
        <v>-0.18336485486947462</v>
      </c>
      <c r="K20" s="60"/>
    </row>
    <row r="21" spans="1:11">
      <c r="A21" s="39">
        <f t="shared" si="0"/>
        <v>19</v>
      </c>
      <c r="B21" s="77" t="s">
        <v>40</v>
      </c>
      <c r="C21" s="51">
        <v>-267.83910728206479</v>
      </c>
      <c r="D21" s="59"/>
      <c r="E21"/>
      <c r="F21" s="51">
        <v>-139</v>
      </c>
      <c r="G21" s="59"/>
      <c r="H21"/>
      <c r="I21" s="60">
        <v>0.92690005238895523</v>
      </c>
      <c r="K21" s="60"/>
    </row>
    <row r="22" spans="1:11">
      <c r="A22" s="39">
        <f t="shared" si="0"/>
        <v>20</v>
      </c>
      <c r="B22" s="77" t="s">
        <v>41</v>
      </c>
      <c r="C22" s="51">
        <v>0</v>
      </c>
      <c r="D22" s="59"/>
      <c r="E22"/>
      <c r="F22" s="51">
        <v>-178</v>
      </c>
      <c r="G22" s="59"/>
      <c r="H22"/>
      <c r="I22" s="60" t="s">
        <v>36</v>
      </c>
      <c r="K22" s="60"/>
    </row>
    <row r="23" spans="1:11">
      <c r="A23" s="39">
        <f t="shared" si="0"/>
        <v>21</v>
      </c>
      <c r="B23" s="77" t="s">
        <v>42</v>
      </c>
      <c r="C23" s="51">
        <v>59.332912627320603</v>
      </c>
      <c r="D23" s="59"/>
      <c r="E23"/>
      <c r="F23" s="51">
        <v>82</v>
      </c>
      <c r="G23" s="59"/>
      <c r="H23"/>
      <c r="I23" s="60">
        <v>-0.27642789478877317</v>
      </c>
      <c r="K23" s="60"/>
    </row>
    <row r="24" spans="1:11">
      <c r="A24" s="39">
        <f t="shared" si="0"/>
        <v>22</v>
      </c>
      <c r="B24" s="80" t="s">
        <v>43</v>
      </c>
      <c r="C24" s="81">
        <v>1380.6657977692585</v>
      </c>
      <c r="D24" s="82"/>
      <c r="E24"/>
      <c r="F24" s="81">
        <v>1711</v>
      </c>
      <c r="G24" s="82"/>
      <c r="H24"/>
      <c r="I24" s="83">
        <v>-0.19306499253696174</v>
      </c>
      <c r="K24" s="58"/>
    </row>
    <row r="25" spans="1:11">
      <c r="A25" s="39">
        <f t="shared" si="0"/>
        <v>23</v>
      </c>
      <c r="B25" s="42" t="s">
        <v>44</v>
      </c>
      <c r="C25" s="51">
        <v>4854.4637843714409</v>
      </c>
      <c r="D25" s="59"/>
      <c r="E25"/>
      <c r="F25" s="51">
        <v>3439</v>
      </c>
      <c r="G25" s="59"/>
      <c r="H25"/>
      <c r="I25" s="60">
        <v>0.41159167908445493</v>
      </c>
      <c r="K25" s="60"/>
    </row>
    <row r="26" spans="1:11">
      <c r="A26" s="39">
        <f t="shared" si="0"/>
        <v>24</v>
      </c>
      <c r="B26" s="42" t="s">
        <v>45</v>
      </c>
      <c r="C26" s="51">
        <v>1663.5705769757583</v>
      </c>
      <c r="D26" s="59"/>
      <c r="E26"/>
      <c r="F26" s="51">
        <v>850</v>
      </c>
      <c r="G26" s="59"/>
      <c r="H26"/>
      <c r="I26" s="60">
        <v>0.95714185526559792</v>
      </c>
      <c r="K26" s="60"/>
    </row>
    <row r="27" spans="1:11">
      <c r="A27" s="39">
        <f t="shared" si="0"/>
        <v>25</v>
      </c>
      <c r="B27" s="80" t="s">
        <v>46</v>
      </c>
      <c r="C27" s="81">
        <v>3190.8932073956835</v>
      </c>
      <c r="D27" s="84"/>
      <c r="E27"/>
      <c r="F27" s="81">
        <v>2589</v>
      </c>
      <c r="G27" s="84"/>
      <c r="H27"/>
      <c r="I27" s="83">
        <v>0.23248096075538172</v>
      </c>
      <c r="K27" s="58"/>
    </row>
    <row r="28" spans="1:11">
      <c r="A28" s="39">
        <f t="shared" si="0"/>
        <v>26</v>
      </c>
      <c r="B28" s="49" t="s">
        <v>10</v>
      </c>
      <c r="C28" s="62">
        <v>2780.6659223956822</v>
      </c>
      <c r="D28" s="68">
        <f>+C28/$C$9</f>
        <v>5.3386067270542049E-2</v>
      </c>
      <c r="E28" s="53"/>
      <c r="F28" s="62">
        <v>2229</v>
      </c>
      <c r="G28" s="68">
        <v>4.4483914744152628E-2</v>
      </c>
      <c r="H28" s="53"/>
      <c r="I28" s="54">
        <v>0.24749480592000106</v>
      </c>
      <c r="K28" s="58"/>
    </row>
    <row r="29" spans="1:11">
      <c r="A29" s="39">
        <f t="shared" si="0"/>
        <v>27</v>
      </c>
      <c r="B29" s="80" t="s">
        <v>47</v>
      </c>
      <c r="C29" s="81">
        <v>410.22728500000051</v>
      </c>
      <c r="D29" s="85"/>
      <c r="E29"/>
      <c r="F29" s="81">
        <v>360</v>
      </c>
      <c r="G29" s="85"/>
      <c r="H29"/>
      <c r="I29" s="83">
        <v>0.13952023611111253</v>
      </c>
      <c r="K29" s="58"/>
    </row>
    <row r="30" spans="1:11" ht="18">
      <c r="A30" s="39">
        <f t="shared" si="0"/>
        <v>28</v>
      </c>
      <c r="B30" s="42" t="s">
        <v>48</v>
      </c>
      <c r="C30" s="51">
        <v>6276.0089520845804</v>
      </c>
      <c r="D30" s="65">
        <f>+C30/$C$9</f>
        <v>0.12049323631723728</v>
      </c>
      <c r="E30"/>
      <c r="F30" s="51">
        <v>6491</v>
      </c>
      <c r="G30" s="65">
        <v>0.12954019318272531</v>
      </c>
      <c r="H30"/>
      <c r="I30" s="60">
        <v>-3.3121406241783946E-2</v>
      </c>
      <c r="K30" s="60"/>
    </row>
    <row r="31" spans="1:11">
      <c r="A31" s="39">
        <f t="shared" si="0"/>
        <v>29</v>
      </c>
      <c r="B31" s="42" t="s">
        <v>49</v>
      </c>
      <c r="C31" s="51">
        <v>2478.1880902013572</v>
      </c>
      <c r="D31" s="65"/>
      <c r="E31"/>
      <c r="F31" s="51">
        <v>2477</v>
      </c>
      <c r="G31" s="65"/>
      <c r="H31"/>
      <c r="I31" s="60">
        <v>4.7964884996254398E-4</v>
      </c>
      <c r="K31" s="60"/>
    </row>
    <row r="32" spans="1:11">
      <c r="A32" s="39">
        <f t="shared" si="0"/>
        <v>30</v>
      </c>
      <c r="B32" s="42" t="s">
        <v>50</v>
      </c>
      <c r="C32" s="51">
        <v>757.01977130770354</v>
      </c>
      <c r="D32" s="65"/>
      <c r="E32"/>
      <c r="F32" s="51">
        <v>802</v>
      </c>
      <c r="G32" s="65"/>
      <c r="H32"/>
      <c r="I32" s="60">
        <v>-5.6085073182414513E-2</v>
      </c>
      <c r="K32" s="60"/>
    </row>
    <row r="33" spans="1:13" ht="18">
      <c r="A33" s="39">
        <f t="shared" si="0"/>
        <v>31</v>
      </c>
      <c r="B33" s="66" t="s">
        <v>51</v>
      </c>
      <c r="C33" s="67">
        <v>9511.2168135936408</v>
      </c>
      <c r="D33" s="68">
        <f>+C33/$C$9</f>
        <v>0.18260606444867516</v>
      </c>
      <c r="E33" s="53"/>
      <c r="F33" s="67">
        <v>9770</v>
      </c>
      <c r="G33" s="68">
        <v>0.19497884569330245</v>
      </c>
      <c r="H33" s="53"/>
      <c r="I33" s="69">
        <v>-2.6487531873731762E-2</v>
      </c>
      <c r="K33" s="69">
        <v>-1.0335969642438769E-4</v>
      </c>
    </row>
    <row r="34" spans="1:13">
      <c r="C34" s="86"/>
      <c r="D34" s="87"/>
      <c r="E34"/>
      <c r="F34" s="88"/>
      <c r="G34" s="89"/>
      <c r="H34"/>
      <c r="I34" s="90"/>
      <c r="K34" s="90"/>
    </row>
    <row r="35" spans="1:13">
      <c r="B35" s="80" t="s">
        <v>52</v>
      </c>
      <c r="C35" s="91">
        <v>2721.74752662525</v>
      </c>
      <c r="D35"/>
      <c r="E35"/>
      <c r="F35" s="81">
        <v>2539</v>
      </c>
      <c r="G35"/>
      <c r="H35"/>
      <c r="I35" s="92"/>
      <c r="K35" s="92"/>
    </row>
    <row r="36" spans="1:13">
      <c r="C36" s="93"/>
      <c r="F36" s="41"/>
      <c r="G36" s="41"/>
    </row>
    <row r="37" spans="1:13">
      <c r="B37" s="94" t="s">
        <v>53</v>
      </c>
      <c r="C37" s="95"/>
      <c r="D37" s="96"/>
      <c r="E37" s="96"/>
      <c r="F37" s="96"/>
      <c r="G37" s="96"/>
      <c r="H37" s="96"/>
      <c r="I37" s="95"/>
      <c r="J37" s="97"/>
      <c r="K37" s="95"/>
      <c r="L37" s="97"/>
    </row>
    <row r="38" spans="1:13" ht="14.25" customHeight="1">
      <c r="B38" s="94" t="s">
        <v>54</v>
      </c>
      <c r="C38" s="98"/>
      <c r="D38" s="99"/>
      <c r="E38" s="99"/>
      <c r="F38" s="99"/>
      <c r="G38" s="99"/>
      <c r="H38" s="99"/>
      <c r="I38" s="98"/>
      <c r="J38" s="97"/>
      <c r="K38" s="98"/>
      <c r="L38" s="97"/>
    </row>
    <row r="39" spans="1:13" ht="14.25" customHeight="1">
      <c r="B39" s="94" t="s">
        <v>55</v>
      </c>
      <c r="C39" s="98"/>
      <c r="D39" s="99"/>
      <c r="E39" s="99"/>
      <c r="F39" s="99"/>
      <c r="G39" s="99"/>
      <c r="H39" s="99"/>
      <c r="I39" s="98"/>
      <c r="J39" s="97"/>
      <c r="K39" s="98"/>
      <c r="L39" s="97"/>
    </row>
    <row r="40" spans="1:13">
      <c r="B40" s="94" t="s">
        <v>56</v>
      </c>
      <c r="C40" s="98"/>
      <c r="D40" s="99"/>
      <c r="E40" s="99"/>
      <c r="F40" s="99"/>
      <c r="G40" s="99"/>
      <c r="H40" s="99"/>
      <c r="I40" s="98"/>
      <c r="J40" s="97"/>
      <c r="K40" s="98"/>
      <c r="L40" s="97"/>
    </row>
    <row r="41" spans="1:13">
      <c r="B41" s="94" t="s">
        <v>57</v>
      </c>
      <c r="C41" s="95"/>
      <c r="D41" s="96"/>
      <c r="E41" s="96"/>
      <c r="F41" s="96"/>
      <c r="G41" s="96"/>
      <c r="H41" s="96"/>
      <c r="I41" s="95"/>
      <c r="J41" s="97"/>
      <c r="K41" s="95"/>
      <c r="L41" s="97"/>
    </row>
    <row r="42" spans="1:13">
      <c r="B42" s="94" t="s">
        <v>58</v>
      </c>
      <c r="C42" s="95"/>
      <c r="D42" s="96"/>
      <c r="E42" s="96"/>
      <c r="F42" s="96"/>
      <c r="G42" s="96"/>
      <c r="H42" s="96"/>
      <c r="I42" s="95"/>
      <c r="J42" s="97"/>
      <c r="K42" s="95"/>
      <c r="L42" s="97"/>
    </row>
    <row r="43" spans="1:13">
      <c r="B43" s="94" t="s">
        <v>59</v>
      </c>
      <c r="C43" s="95"/>
      <c r="D43" s="96"/>
      <c r="E43" s="96"/>
      <c r="F43" s="96"/>
      <c r="G43" s="96"/>
      <c r="H43" s="96"/>
      <c r="I43" s="95"/>
      <c r="J43" s="97"/>
      <c r="K43" s="95"/>
      <c r="L43" s="97"/>
    </row>
    <row r="44" spans="1:13" ht="15.75" customHeight="1">
      <c r="B44" s="100" t="s">
        <v>60</v>
      </c>
      <c r="C44" s="100"/>
      <c r="D44" s="100"/>
      <c r="E44" s="100"/>
      <c r="F44" s="100"/>
      <c r="G44" s="100"/>
      <c r="H44" s="100"/>
      <c r="I44" s="100"/>
      <c r="J44" s="100"/>
      <c r="K44" s="100"/>
      <c r="L44" s="101"/>
      <c r="M44" s="101"/>
    </row>
    <row r="45" spans="1:13">
      <c r="B45" s="102"/>
      <c r="C45" s="103"/>
      <c r="D45" s="104"/>
      <c r="E45" s="104"/>
      <c r="F45" s="104"/>
      <c r="G45" s="104"/>
      <c r="H45" s="104"/>
      <c r="I45" s="103"/>
      <c r="K45" s="103"/>
    </row>
    <row r="48" spans="1:13">
      <c r="C48" s="42"/>
      <c r="I48" s="42"/>
      <c r="K48" s="42"/>
    </row>
    <row r="49" spans="3:11">
      <c r="C49" s="42"/>
      <c r="I49" s="42"/>
      <c r="K49" s="42"/>
    </row>
    <row r="50" spans="3:11">
      <c r="C50" s="42"/>
      <c r="I50" s="42"/>
      <c r="K50" s="42"/>
    </row>
  </sheetData>
  <mergeCells count="1">
    <mergeCell ref="B44:K44"/>
  </mergeCells>
  <pageMargins left="0.70866141732283472" right="0.70866141732283472" top="0.74803149606299213" bottom="0.74803149606299213" header="0.31496062992125984" footer="0.31496062992125984"/>
  <pageSetup paperSize="9" scale="63" orientation="landscape" r:id="rId1"/>
  <drawing r:id="rId2"/>
  <legacyDrawing r:id="rId3"/>
  <controls>
    <mc:AlternateContent xmlns:mc="http://schemas.openxmlformats.org/markup-compatibility/2006">
      <mc:Choice Requires="x14">
        <control shapeId="2049"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2049"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FF00"/>
    <pageSetUpPr fitToPage="1"/>
  </sheetPr>
  <dimension ref="A1:M50"/>
  <sheetViews>
    <sheetView showGridLines="0" zoomScale="85" zoomScaleNormal="85" workbookViewId="0">
      <pane xSplit="2" ySplit="3" topLeftCell="C4" activePane="bottomRight" state="frozen"/>
      <selection pane="topRight"/>
      <selection pane="bottomLeft"/>
      <selection pane="bottomRight"/>
    </sheetView>
  </sheetViews>
  <sheetFormatPr baseColWidth="10" defaultColWidth="11.42578125" defaultRowHeight="16.5" outlineLevelRow="1"/>
  <cols>
    <col min="1" max="1" width="26.5703125" style="39" hidden="1" customWidth="1"/>
    <col min="2" max="2" width="64.140625" style="42" customWidth="1"/>
    <col min="3" max="3" width="11.42578125" style="41" customWidth="1"/>
    <col min="4" max="4" width="12.7109375" style="42" customWidth="1"/>
    <col min="5" max="5" width="1.7109375" style="42" customWidth="1"/>
    <col min="6" max="7" width="11.42578125" style="42" customWidth="1"/>
    <col min="8" max="8" width="1.7109375" style="42" customWidth="1"/>
    <col min="9" max="9" width="11.42578125" style="41" customWidth="1"/>
    <col min="10" max="10" width="1.42578125" style="42" customWidth="1"/>
    <col min="11" max="11" width="14" style="41" customWidth="1"/>
    <col min="12" max="12" width="4.5703125" style="42" customWidth="1"/>
    <col min="13" max="23" width="11.42578125" style="42" customWidth="1"/>
    <col min="24" max="16384" width="11.42578125" style="42"/>
  </cols>
  <sheetData>
    <row r="1" spans="1:13" ht="18.75">
      <c r="A1" s="39" t="s">
        <v>15</v>
      </c>
      <c r="B1" s="40" t="s">
        <v>61</v>
      </c>
    </row>
    <row r="2" spans="1:13" ht="17.25" thickBot="1">
      <c r="B2" s="43" t="s">
        <v>17</v>
      </c>
      <c r="C2" s="44"/>
      <c r="D2" s="45"/>
      <c r="E2" s="45"/>
      <c r="F2" s="45"/>
      <c r="G2" s="45"/>
      <c r="H2" s="45"/>
      <c r="I2" s="44"/>
      <c r="J2" s="44"/>
      <c r="K2" s="44"/>
    </row>
    <row r="3" spans="1:13" ht="34.5">
      <c r="B3" s="46"/>
      <c r="C3" s="47" t="s">
        <v>62</v>
      </c>
      <c r="D3" s="47" t="s">
        <v>19</v>
      </c>
      <c r="E3"/>
      <c r="F3" s="47" t="s">
        <v>63</v>
      </c>
      <c r="G3" s="47" t="s">
        <v>19</v>
      </c>
      <c r="H3"/>
      <c r="I3" s="48" t="s">
        <v>21</v>
      </c>
      <c r="K3" s="48" t="s">
        <v>22</v>
      </c>
    </row>
    <row r="4" spans="1:13">
      <c r="B4" s="49" t="s">
        <v>23</v>
      </c>
      <c r="C4" s="50">
        <v>12836.713965488432</v>
      </c>
      <c r="D4" s="51"/>
      <c r="E4" s="52"/>
      <c r="F4" s="50">
        <v>12431.9</v>
      </c>
      <c r="G4" s="51"/>
      <c r="H4" s="53"/>
      <c r="I4" s="54">
        <v>3.256251783624653E-2</v>
      </c>
      <c r="K4" s="54">
        <v>7.0823477277992541E-3</v>
      </c>
    </row>
    <row r="5" spans="1:13" ht="18">
      <c r="B5" s="49" t="s">
        <v>24</v>
      </c>
      <c r="C5" s="50">
        <v>1884.8930235072944</v>
      </c>
      <c r="D5" s="52"/>
      <c r="E5" s="52"/>
      <c r="F5" s="50">
        <v>1876.3</v>
      </c>
      <c r="G5" s="52"/>
      <c r="H5" s="53"/>
      <c r="I5" s="54">
        <v>4.5797705629666563E-3</v>
      </c>
      <c r="K5" s="54">
        <v>-6.7386603472580076E-3</v>
      </c>
    </row>
    <row r="6" spans="1:13" ht="18">
      <c r="B6" s="46" t="s">
        <v>25</v>
      </c>
      <c r="C6" s="55">
        <v>50.481073231329681</v>
      </c>
      <c r="D6" s="56"/>
      <c r="E6" s="56"/>
      <c r="F6" s="55">
        <v>49.97</v>
      </c>
      <c r="G6" s="56"/>
      <c r="H6"/>
      <c r="I6" s="57">
        <v>1.0227601187305924E-2</v>
      </c>
      <c r="K6" s="58"/>
    </row>
    <row r="7" spans="1:13" outlineLevel="1">
      <c r="A7" s="39">
        <f>+[1]ACTUAL!B11</f>
        <v>5</v>
      </c>
      <c r="B7" s="42" t="s">
        <v>26</v>
      </c>
      <c r="C7" s="51">
        <v>101580.47763296857</v>
      </c>
      <c r="D7" s="59"/>
      <c r="E7"/>
      <c r="F7" s="51">
        <v>99694</v>
      </c>
      <c r="G7" s="59"/>
      <c r="H7"/>
      <c r="I7" s="60">
        <v>1.8922679729658443E-2</v>
      </c>
      <c r="K7" s="60"/>
    </row>
    <row r="8" spans="1:13" outlineLevel="1">
      <c r="A8" s="39">
        <f>+A7+1</f>
        <v>6</v>
      </c>
      <c r="B8" s="46" t="s">
        <v>27</v>
      </c>
      <c r="C8" s="61">
        <v>218.37674374002628</v>
      </c>
      <c r="D8" s="59"/>
      <c r="E8"/>
      <c r="F8" s="61">
        <v>154</v>
      </c>
      <c r="G8" s="59"/>
      <c r="H8"/>
      <c r="I8" s="57">
        <v>0.41803080350666422</v>
      </c>
      <c r="K8" s="58"/>
    </row>
    <row r="9" spans="1:13" ht="18">
      <c r="A9" s="39">
        <f t="shared" ref="A9:A33" si="0">+A8+1</f>
        <v>7</v>
      </c>
      <c r="B9" s="49" t="s">
        <v>28</v>
      </c>
      <c r="C9" s="62">
        <v>101798.85437670859</v>
      </c>
      <c r="D9" s="63">
        <v>1</v>
      </c>
      <c r="E9" s="53"/>
      <c r="F9" s="62">
        <v>99849</v>
      </c>
      <c r="G9" s="63">
        <v>1</v>
      </c>
      <c r="H9" s="53"/>
      <c r="I9" s="54">
        <v>1.9528031094038001E-2</v>
      </c>
      <c r="K9" s="64">
        <v>7.4950679957919375E-2</v>
      </c>
    </row>
    <row r="10" spans="1:13" outlineLevel="1">
      <c r="A10" s="39">
        <f t="shared" si="0"/>
        <v>8</v>
      </c>
      <c r="B10" s="42" t="s">
        <v>29</v>
      </c>
      <c r="C10" s="51">
        <v>56931.252788506674</v>
      </c>
      <c r="D10" s="65">
        <v>0.55925239175906138</v>
      </c>
      <c r="E10"/>
      <c r="F10" s="51">
        <v>55175</v>
      </c>
      <c r="G10" s="65">
        <v>0.55258440244769602</v>
      </c>
      <c r="H10"/>
      <c r="I10" s="60">
        <v>3.1830589732789738E-2</v>
      </c>
      <c r="K10" s="60"/>
    </row>
    <row r="11" spans="1:13">
      <c r="A11" s="39">
        <f t="shared" si="0"/>
        <v>9</v>
      </c>
      <c r="B11" s="66" t="s">
        <v>7</v>
      </c>
      <c r="C11" s="67">
        <v>44867.601588201942</v>
      </c>
      <c r="D11" s="68">
        <v>0.44074760824093884</v>
      </c>
      <c r="E11" s="53"/>
      <c r="F11" s="67">
        <v>44674</v>
      </c>
      <c r="G11" s="68">
        <v>0.44741559755230398</v>
      </c>
      <c r="H11" s="53"/>
      <c r="I11" s="69">
        <v>4.3336524197954418E-3</v>
      </c>
      <c r="K11" s="69">
        <v>4.2341718715824372E-2</v>
      </c>
    </row>
    <row r="12" spans="1:13">
      <c r="A12" s="39">
        <f t="shared" si="0"/>
        <v>10</v>
      </c>
      <c r="B12" s="42" t="s">
        <v>30</v>
      </c>
      <c r="C12" s="51">
        <v>32060.653713291264</v>
      </c>
      <c r="D12" s="65">
        <v>0.31494120350952287</v>
      </c>
      <c r="E12"/>
      <c r="F12" s="51">
        <v>32168</v>
      </c>
      <c r="G12" s="65">
        <v>0.3221664713717714</v>
      </c>
      <c r="H12"/>
      <c r="I12" s="60">
        <v>-3.3370519369788632E-3</v>
      </c>
      <c r="K12" s="60"/>
    </row>
    <row r="13" spans="1:13">
      <c r="A13" s="39">
        <f t="shared" si="0"/>
        <v>11</v>
      </c>
      <c r="B13" s="42" t="s">
        <v>31</v>
      </c>
      <c r="C13" s="51">
        <v>531.66889095727754</v>
      </c>
      <c r="D13" s="65">
        <v>5.2227394327035029E-3</v>
      </c>
      <c r="E13"/>
      <c r="F13" s="51">
        <v>-258</v>
      </c>
      <c r="G13" s="65">
        <v>-2.583901691554247E-3</v>
      </c>
      <c r="H13"/>
      <c r="I13" s="60" t="s">
        <v>36</v>
      </c>
      <c r="K13" s="60"/>
    </row>
    <row r="14" spans="1:13" ht="18">
      <c r="A14" s="39">
        <f t="shared" si="0"/>
        <v>12</v>
      </c>
      <c r="B14" s="46" t="s">
        <v>32</v>
      </c>
      <c r="C14" s="61">
        <v>115.91409676510359</v>
      </c>
      <c r="D14" s="71">
        <v>1.1386581654068647E-3</v>
      </c>
      <c r="E14" s="72"/>
      <c r="F14" s="61">
        <v>-11</v>
      </c>
      <c r="G14" s="71">
        <v>-1.1016635119029734E-4</v>
      </c>
      <c r="H14" s="72"/>
      <c r="I14" s="57" t="s">
        <v>36</v>
      </c>
      <c r="K14" s="58"/>
      <c r="M14" s="51"/>
    </row>
    <row r="15" spans="1:13" ht="18">
      <c r="A15" s="39">
        <f t="shared" si="0"/>
        <v>13</v>
      </c>
      <c r="B15" s="66" t="s">
        <v>33</v>
      </c>
      <c r="C15" s="67">
        <v>12159.364887188292</v>
      </c>
      <c r="D15" s="68">
        <v>0.11944500713330557</v>
      </c>
      <c r="E15"/>
      <c r="F15" s="67">
        <v>12775</v>
      </c>
      <c r="G15" s="68">
        <v>0.12794319422327716</v>
      </c>
      <c r="H15"/>
      <c r="I15" s="69">
        <v>-4.8190615484282384E-2</v>
      </c>
      <c r="K15" s="69">
        <v>-3.9208397559706065E-2</v>
      </c>
    </row>
    <row r="16" spans="1:13">
      <c r="A16" s="39">
        <v>14</v>
      </c>
      <c r="B16" s="73" t="s">
        <v>34</v>
      </c>
      <c r="C16" s="74">
        <v>120.53936804470331</v>
      </c>
      <c r="D16" s="75"/>
      <c r="E16" s="76"/>
      <c r="F16" s="74">
        <v>-1335</v>
      </c>
      <c r="G16" s="75"/>
      <c r="H16" s="76"/>
      <c r="I16" s="58" t="str">
        <f>IF(MIN(F16, C16)&lt;=0,"NA",(C16/F16)-1)</f>
        <v>NA</v>
      </c>
      <c r="K16" s="58"/>
    </row>
    <row r="17" spans="1:11" ht="18">
      <c r="A17" s="39">
        <f t="shared" si="0"/>
        <v>15</v>
      </c>
      <c r="B17" s="46" t="s">
        <v>35</v>
      </c>
      <c r="C17" s="61">
        <v>-6.1772962288565001</v>
      </c>
      <c r="D17" s="71"/>
      <c r="E17" s="72"/>
      <c r="F17" s="61">
        <v>-26</v>
      </c>
      <c r="G17" s="71"/>
      <c r="H17" s="72"/>
      <c r="I17" s="57">
        <v>-0.76241168350551924</v>
      </c>
      <c r="K17" s="58"/>
    </row>
    <row r="18" spans="1:11">
      <c r="A18" s="39">
        <f t="shared" si="0"/>
        <v>16</v>
      </c>
      <c r="B18" s="77" t="s">
        <v>37</v>
      </c>
      <c r="C18" s="51">
        <v>3693.6764488202257</v>
      </c>
      <c r="D18" s="59"/>
      <c r="E18"/>
      <c r="F18" s="51">
        <v>4641</v>
      </c>
      <c r="G18" s="59"/>
      <c r="H18"/>
      <c r="I18" s="60">
        <v>-0.20412056694242064</v>
      </c>
      <c r="K18" s="60"/>
    </row>
    <row r="19" spans="1:11">
      <c r="A19" s="39">
        <f t="shared" si="0"/>
        <v>17</v>
      </c>
      <c r="B19" s="78" t="s">
        <v>38</v>
      </c>
      <c r="C19" s="61">
        <v>506.26922185202835</v>
      </c>
      <c r="D19" s="79"/>
      <c r="E19"/>
      <c r="F19" s="61">
        <v>362</v>
      </c>
      <c r="G19" s="79"/>
      <c r="H19"/>
      <c r="I19" s="57">
        <v>0.39853376202217783</v>
      </c>
      <c r="K19" s="58"/>
    </row>
    <row r="20" spans="1:11">
      <c r="A20" s="39">
        <f t="shared" si="0"/>
        <v>18</v>
      </c>
      <c r="B20" s="77" t="s">
        <v>39</v>
      </c>
      <c r="C20" s="51">
        <v>3187.4072269681965</v>
      </c>
      <c r="D20" s="59"/>
      <c r="E20"/>
      <c r="F20" s="51">
        <v>4279</v>
      </c>
      <c r="G20" s="59"/>
      <c r="H20"/>
      <c r="I20" s="60">
        <v>-0.25510464431685054</v>
      </c>
      <c r="K20" s="60"/>
    </row>
    <row r="21" spans="1:11">
      <c r="A21" s="39">
        <f t="shared" si="0"/>
        <v>19</v>
      </c>
      <c r="B21" s="77" t="s">
        <v>40</v>
      </c>
      <c r="C21" s="51">
        <v>-39.212606192026399</v>
      </c>
      <c r="D21" s="59"/>
      <c r="E21"/>
      <c r="F21" s="51">
        <v>-193</v>
      </c>
      <c r="G21" s="59"/>
      <c r="H21"/>
      <c r="I21" s="60">
        <v>-0.79682587465271293</v>
      </c>
      <c r="K21" s="60"/>
    </row>
    <row r="22" spans="1:11">
      <c r="A22" s="39">
        <f t="shared" si="0"/>
        <v>20</v>
      </c>
      <c r="B22" s="77" t="s">
        <v>41</v>
      </c>
      <c r="C22" s="51">
        <v>0</v>
      </c>
      <c r="D22" s="59"/>
      <c r="E22"/>
      <c r="F22" s="51">
        <v>-424</v>
      </c>
      <c r="G22" s="59"/>
      <c r="H22"/>
      <c r="I22" s="60" t="s">
        <v>36</v>
      </c>
      <c r="K22" s="60"/>
    </row>
    <row r="23" spans="1:11">
      <c r="A23" s="39">
        <f t="shared" si="0"/>
        <v>21</v>
      </c>
      <c r="B23" s="77" t="s">
        <v>42</v>
      </c>
      <c r="C23" s="51">
        <v>305.1395314078689</v>
      </c>
      <c r="D23" s="59"/>
      <c r="E23"/>
      <c r="F23" s="51">
        <v>-352</v>
      </c>
      <c r="G23" s="59"/>
      <c r="H23"/>
      <c r="I23" s="60" t="s">
        <v>36</v>
      </c>
      <c r="K23" s="60"/>
    </row>
    <row r="24" spans="1:11">
      <c r="A24" s="39">
        <f t="shared" si="0"/>
        <v>22</v>
      </c>
      <c r="B24" s="80" t="s">
        <v>43</v>
      </c>
      <c r="C24" s="81">
        <v>3453.3341521840398</v>
      </c>
      <c r="D24" s="82"/>
      <c r="E24"/>
      <c r="F24" s="81">
        <v>3310</v>
      </c>
      <c r="G24" s="82"/>
      <c r="H24"/>
      <c r="I24" s="83">
        <v>4.3303369239891198E-2</v>
      </c>
      <c r="K24" s="58"/>
    </row>
    <row r="25" spans="1:11">
      <c r="A25" s="39">
        <f t="shared" si="0"/>
        <v>23</v>
      </c>
      <c r="B25" s="42" t="s">
        <v>44</v>
      </c>
      <c r="C25" s="51">
        <v>8591.6686631884058</v>
      </c>
      <c r="D25" s="59"/>
      <c r="E25"/>
      <c r="F25" s="51">
        <v>10825</v>
      </c>
      <c r="G25" s="59"/>
      <c r="H25"/>
      <c r="I25" s="60">
        <v>-0.20631236367774541</v>
      </c>
      <c r="K25" s="60"/>
    </row>
    <row r="26" spans="1:11">
      <c r="A26" s="39">
        <f t="shared" si="0"/>
        <v>24</v>
      </c>
      <c r="B26" s="42" t="s">
        <v>45</v>
      </c>
      <c r="C26" s="51">
        <v>2859.834337304565</v>
      </c>
      <c r="D26" s="59"/>
      <c r="E26"/>
      <c r="F26" s="51">
        <v>1884</v>
      </c>
      <c r="G26" s="59"/>
      <c r="H26"/>
      <c r="I26" s="60">
        <v>0.51795877776250787</v>
      </c>
      <c r="K26" s="60"/>
    </row>
    <row r="27" spans="1:11">
      <c r="A27" s="39">
        <f t="shared" si="0"/>
        <v>25</v>
      </c>
      <c r="B27" s="80" t="s">
        <v>46</v>
      </c>
      <c r="C27" s="81">
        <v>5731.8343258838404</v>
      </c>
      <c r="D27" s="84"/>
      <c r="E27"/>
      <c r="F27" s="81">
        <v>8941</v>
      </c>
      <c r="G27" s="84"/>
      <c r="H27"/>
      <c r="I27" s="83">
        <v>-0.35892692921554181</v>
      </c>
      <c r="K27" s="58"/>
    </row>
    <row r="28" spans="1:11">
      <c r="A28" s="39">
        <f t="shared" si="0"/>
        <v>26</v>
      </c>
      <c r="B28" s="49" t="s">
        <v>10</v>
      </c>
      <c r="C28" s="62">
        <v>5194.772026883842</v>
      </c>
      <c r="D28" s="68">
        <v>5.1029769035125773E-2</v>
      </c>
      <c r="E28" s="53"/>
      <c r="F28" s="62">
        <v>8413</v>
      </c>
      <c r="G28" s="68">
        <v>8.4257228414906515E-2</v>
      </c>
      <c r="H28" s="53"/>
      <c r="I28" s="54">
        <v>-0.38253036647048111</v>
      </c>
      <c r="K28" s="58"/>
    </row>
    <row r="29" spans="1:11">
      <c r="A29" s="39">
        <f t="shared" si="0"/>
        <v>27</v>
      </c>
      <c r="B29" s="80" t="s">
        <v>47</v>
      </c>
      <c r="C29" s="81">
        <v>537.06229899999914</v>
      </c>
      <c r="D29" s="85"/>
      <c r="E29"/>
      <c r="F29" s="81">
        <v>528</v>
      </c>
      <c r="G29" s="85"/>
      <c r="H29"/>
      <c r="I29" s="83">
        <v>1.7163445075755845E-2</v>
      </c>
      <c r="K29" s="58"/>
    </row>
    <row r="30" spans="1:11" ht="18">
      <c r="A30" s="39">
        <f t="shared" si="0"/>
        <v>28</v>
      </c>
      <c r="B30" s="42" t="s">
        <v>48</v>
      </c>
      <c r="C30" s="51">
        <v>12159.364887188292</v>
      </c>
      <c r="D30" s="65">
        <v>0.11944500713330557</v>
      </c>
      <c r="E30"/>
      <c r="F30" s="51">
        <v>12775</v>
      </c>
      <c r="G30" s="65">
        <v>0.12794319422327716</v>
      </c>
      <c r="H30"/>
      <c r="I30" s="60">
        <v>-4.8190615484282384E-2</v>
      </c>
      <c r="K30" s="60"/>
    </row>
    <row r="31" spans="1:11">
      <c r="A31" s="39">
        <f t="shared" si="0"/>
        <v>29</v>
      </c>
      <c r="B31" s="42" t="s">
        <v>49</v>
      </c>
      <c r="C31" s="51">
        <v>4831.0332201602869</v>
      </c>
      <c r="D31" s="65"/>
      <c r="E31"/>
      <c r="F31" s="51">
        <v>4839</v>
      </c>
      <c r="G31" s="65"/>
      <c r="H31"/>
      <c r="I31" s="60">
        <v>-1.6463690513975893E-3</v>
      </c>
      <c r="K31" s="60"/>
    </row>
    <row r="32" spans="1:11">
      <c r="A32" s="39">
        <f t="shared" si="0"/>
        <v>30</v>
      </c>
      <c r="B32" s="42" t="s">
        <v>50</v>
      </c>
      <c r="C32" s="51">
        <v>1226.3731631798717</v>
      </c>
      <c r="D32" s="65"/>
      <c r="E32"/>
      <c r="F32" s="51">
        <v>1387</v>
      </c>
      <c r="G32" s="65"/>
      <c r="H32"/>
      <c r="I32" s="60">
        <v>-0.11580882250910485</v>
      </c>
      <c r="K32" s="60"/>
    </row>
    <row r="33" spans="1:13" ht="18">
      <c r="A33" s="39">
        <f t="shared" si="0"/>
        <v>31</v>
      </c>
      <c r="B33" s="66" t="s">
        <v>51</v>
      </c>
      <c r="C33" s="67">
        <v>18216.77127052845</v>
      </c>
      <c r="D33" s="68">
        <v>0.17894868642742229</v>
      </c>
      <c r="E33" s="53"/>
      <c r="F33" s="67">
        <v>19000</v>
      </c>
      <c r="G33" s="68">
        <v>0.19028733387414998</v>
      </c>
      <c r="H33" s="53"/>
      <c r="I33" s="69">
        <v>-4.1222564709028964E-2</v>
      </c>
      <c r="K33" s="69">
        <v>8.0095128599648735E-3</v>
      </c>
    </row>
    <row r="34" spans="1:13">
      <c r="C34" s="86"/>
      <c r="D34" s="87"/>
      <c r="E34"/>
      <c r="F34" s="88"/>
      <c r="G34" s="89"/>
      <c r="H34"/>
      <c r="I34" s="90"/>
      <c r="K34" s="90"/>
    </row>
    <row r="35" spans="1:13">
      <c r="B35" s="80" t="s">
        <v>52</v>
      </c>
      <c r="C35" s="91">
        <v>4586.9394864843698</v>
      </c>
      <c r="D35"/>
      <c r="E35"/>
      <c r="F35" s="81">
        <v>6425</v>
      </c>
      <c r="G35"/>
      <c r="H35"/>
      <c r="I35" s="92"/>
      <c r="K35" s="92"/>
    </row>
    <row r="36" spans="1:13">
      <c r="C36" s="93"/>
      <c r="F36" s="41"/>
      <c r="G36" s="41"/>
    </row>
    <row r="37" spans="1:13">
      <c r="B37" s="105" t="s">
        <v>53</v>
      </c>
      <c r="C37" s="103"/>
      <c r="D37" s="104"/>
      <c r="E37" s="104"/>
      <c r="F37" s="104"/>
      <c r="G37" s="104"/>
      <c r="H37" s="104"/>
      <c r="I37" s="103"/>
      <c r="K37" s="103"/>
    </row>
    <row r="38" spans="1:13" ht="14.25" customHeight="1">
      <c r="B38" s="105" t="s">
        <v>54</v>
      </c>
      <c r="C38" s="106"/>
      <c r="D38" s="107"/>
      <c r="E38" s="107"/>
      <c r="F38" s="107"/>
      <c r="G38" s="107"/>
      <c r="H38" s="107"/>
      <c r="I38" s="106"/>
      <c r="K38" s="106"/>
    </row>
    <row r="39" spans="1:13" ht="14.25" customHeight="1">
      <c r="B39" s="105" t="s">
        <v>64</v>
      </c>
      <c r="C39" s="106"/>
      <c r="D39" s="107"/>
      <c r="E39" s="107"/>
      <c r="F39" s="107"/>
      <c r="G39" s="107"/>
      <c r="H39" s="107"/>
      <c r="I39" s="106"/>
      <c r="K39" s="106"/>
    </row>
    <row r="40" spans="1:13">
      <c r="B40" s="94" t="s">
        <v>65</v>
      </c>
      <c r="C40" s="106"/>
      <c r="D40" s="107"/>
      <c r="E40" s="107"/>
      <c r="F40" s="107"/>
      <c r="G40" s="107"/>
      <c r="H40" s="107"/>
      <c r="I40" s="106"/>
      <c r="K40" s="106"/>
    </row>
    <row r="41" spans="1:13">
      <c r="B41" s="105" t="s">
        <v>57</v>
      </c>
      <c r="C41" s="103"/>
      <c r="D41" s="104"/>
      <c r="E41" s="104"/>
      <c r="F41" s="104"/>
      <c r="G41" s="104"/>
      <c r="H41" s="104"/>
      <c r="I41" s="103"/>
      <c r="K41" s="103"/>
    </row>
    <row r="42" spans="1:13" ht="16.5" customHeight="1">
      <c r="B42" s="94" t="s">
        <v>58</v>
      </c>
      <c r="C42" s="103"/>
      <c r="D42" s="104"/>
      <c r="E42" s="104"/>
      <c r="F42" s="104"/>
      <c r="G42" s="104"/>
      <c r="H42" s="104"/>
      <c r="I42" s="103"/>
      <c r="K42" s="103"/>
    </row>
    <row r="43" spans="1:13">
      <c r="B43" s="94" t="s">
        <v>59</v>
      </c>
      <c r="C43" s="103"/>
      <c r="D43" s="104"/>
      <c r="E43" s="104"/>
      <c r="F43" s="104"/>
      <c r="G43" s="104"/>
      <c r="H43" s="104"/>
      <c r="I43" s="103"/>
      <c r="K43" s="103"/>
    </row>
    <row r="44" spans="1:13" ht="16.5" customHeight="1">
      <c r="B44" s="100" t="s">
        <v>60</v>
      </c>
      <c r="C44" s="100"/>
      <c r="D44" s="100"/>
      <c r="E44" s="100"/>
      <c r="F44" s="100"/>
      <c r="G44" s="100"/>
      <c r="H44" s="100"/>
      <c r="I44" s="100"/>
      <c r="J44" s="100"/>
      <c r="K44" s="100"/>
      <c r="L44" s="100"/>
      <c r="M44" s="101"/>
    </row>
    <row r="45" spans="1:13">
      <c r="B45" s="102"/>
      <c r="C45" s="103"/>
      <c r="D45" s="104"/>
      <c r="E45" s="104"/>
      <c r="F45" s="104"/>
      <c r="G45" s="104"/>
      <c r="H45" s="104"/>
      <c r="I45" s="103"/>
      <c r="K45" s="103"/>
    </row>
    <row r="48" spans="1:13">
      <c r="C48" s="42"/>
      <c r="I48" s="42"/>
      <c r="K48" s="42"/>
    </row>
    <row r="49" spans="3:11">
      <c r="C49" s="42"/>
      <c r="I49" s="42"/>
      <c r="K49" s="42"/>
    </row>
    <row r="50" spans="3:11">
      <c r="C50" s="42"/>
      <c r="I50" s="42"/>
      <c r="K50" s="42"/>
    </row>
  </sheetData>
  <mergeCells count="1">
    <mergeCell ref="B44:L44"/>
  </mergeCells>
  <pageMargins left="0.70866141732283472" right="0.70866141732283472" top="0.74803149606299213" bottom="0.74803149606299213" header="0.31496062992125984" footer="0.31496062992125984"/>
  <pageSetup paperSize="9" scale="63" orientation="landscape" r:id="rId1"/>
  <drawing r:id="rId2"/>
  <legacyDrawing r:id="rId3"/>
  <controls>
    <mc:AlternateContent xmlns:mc="http://schemas.openxmlformats.org/markup-compatibility/2006">
      <mc:Choice Requires="x14">
        <control shapeId="3073"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3073"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FF00"/>
    <pageSetUpPr fitToPage="1"/>
  </sheetPr>
  <dimension ref="A1:W46"/>
  <sheetViews>
    <sheetView showGridLines="0" zoomScale="80" zoomScaleNormal="80" workbookViewId="0">
      <pane xSplit="2" ySplit="4" topLeftCell="C5" activePane="bottomRight" state="frozen"/>
      <selection pane="topRight"/>
      <selection pane="bottomLeft"/>
      <selection pane="bottomRight"/>
    </sheetView>
  </sheetViews>
  <sheetFormatPr baseColWidth="10" defaultColWidth="11.42578125" defaultRowHeight="16.5" outlineLevelRow="2"/>
  <cols>
    <col min="1" max="1" width="29" style="108" hidden="1" customWidth="1"/>
    <col min="2" max="2" width="50.85546875" style="42" customWidth="1"/>
    <col min="3" max="3" width="12.5703125" style="42" bestFit="1" customWidth="1"/>
    <col min="4" max="4" width="9.85546875" style="42" bestFit="1" customWidth="1"/>
    <col min="5" max="5" width="1.7109375" style="42" customWidth="1"/>
    <col min="6" max="6" width="12.5703125" style="42" bestFit="1" customWidth="1"/>
    <col min="7" max="7" width="11.42578125" style="42" customWidth="1"/>
    <col min="8" max="8" width="1.7109375" style="42" customWidth="1"/>
    <col min="9" max="9" width="11.42578125" style="42" customWidth="1"/>
    <col min="10" max="10" width="1.7109375" style="42" customWidth="1"/>
    <col min="11" max="11" width="13.7109375" style="41" customWidth="1"/>
    <col min="12" max="12" width="4.5703125" style="42" customWidth="1"/>
    <col min="13" max="24" width="11.42578125" style="42" customWidth="1"/>
    <col min="25" max="16384" width="11.42578125" style="42"/>
  </cols>
  <sheetData>
    <row r="1" spans="1:14" ht="18.75">
      <c r="A1" s="39" t="s">
        <v>66</v>
      </c>
      <c r="B1" s="40" t="s">
        <v>67</v>
      </c>
    </row>
    <row r="2" spans="1:14" ht="17.25" thickBot="1">
      <c r="B2" s="43" t="s">
        <v>17</v>
      </c>
      <c r="C2" s="45"/>
      <c r="D2" s="45"/>
      <c r="E2" s="45"/>
      <c r="F2" s="45"/>
      <c r="G2" s="45"/>
      <c r="H2" s="45"/>
      <c r="I2" s="45"/>
      <c r="J2" s="45"/>
      <c r="K2" s="44"/>
    </row>
    <row r="3" spans="1:14">
      <c r="B3" s="109" t="s">
        <v>68</v>
      </c>
      <c r="C3" s="110"/>
      <c r="D3" s="111"/>
      <c r="E3" s="111"/>
      <c r="F3" s="111"/>
      <c r="G3" s="111"/>
      <c r="H3" s="111"/>
      <c r="I3" s="111"/>
      <c r="J3" s="111"/>
      <c r="K3" s="112"/>
    </row>
    <row r="4" spans="1:14" ht="34.5">
      <c r="B4" s="46"/>
      <c r="C4" s="47" t="str">
        <f>+'(1) Consolidated Q'!C3</f>
        <v>2Q 18</v>
      </c>
      <c r="D4" s="47" t="s">
        <v>19</v>
      </c>
      <c r="E4"/>
      <c r="F4" s="47" t="str">
        <f>+'(1) Consolidated Q'!F3</f>
        <v>2Q 17</v>
      </c>
      <c r="G4" s="47" t="s">
        <v>19</v>
      </c>
      <c r="H4"/>
      <c r="I4" s="48" t="s">
        <v>21</v>
      </c>
      <c r="J4"/>
      <c r="K4" s="48" t="s">
        <v>69</v>
      </c>
    </row>
    <row r="5" spans="1:14" ht="16.5" customHeight="1">
      <c r="B5" s="49" t="s">
        <v>23</v>
      </c>
      <c r="C5" s="50">
        <v>3072.1936736451648</v>
      </c>
      <c r="D5" s="113"/>
      <c r="E5" s="53"/>
      <c r="F5" s="50">
        <v>2997.5</v>
      </c>
      <c r="G5" s="113"/>
      <c r="H5" s="53"/>
      <c r="I5" s="114">
        <v>2.4918656762356939E-2</v>
      </c>
      <c r="J5" s="53"/>
      <c r="K5" s="54">
        <v>-1.2333653951069889E-3</v>
      </c>
    </row>
    <row r="6" spans="1:14" ht="16.5" customHeight="1">
      <c r="B6" s="49" t="s">
        <v>70</v>
      </c>
      <c r="C6" s="50">
        <v>552.203730794536</v>
      </c>
      <c r="D6" s="113"/>
      <c r="E6" s="115"/>
      <c r="F6" s="50">
        <v>543.70000000000005</v>
      </c>
      <c r="G6" s="113"/>
      <c r="H6" s="53"/>
      <c r="I6" s="114">
        <v>1.564048334474144E-2</v>
      </c>
      <c r="J6" s="53"/>
      <c r="K6" s="54">
        <v>-8.1282998394593964E-4</v>
      </c>
    </row>
    <row r="7" spans="1:14" ht="16.5" customHeight="1">
      <c r="B7" s="46" t="s">
        <v>71</v>
      </c>
      <c r="C7" s="55">
        <v>47.778001236096927</v>
      </c>
      <c r="D7" s="59"/>
      <c r="E7" s="56"/>
      <c r="F7" s="55">
        <v>45.13</v>
      </c>
      <c r="G7" s="59"/>
      <c r="H7"/>
      <c r="I7" s="71">
        <v>5.8674966454618227E-2</v>
      </c>
      <c r="J7"/>
      <c r="K7" s="57"/>
    </row>
    <row r="8" spans="1:14" ht="16.5" customHeight="1" outlineLevel="1">
      <c r="A8" s="39">
        <f>+[1]ACTUAL!B11</f>
        <v>5</v>
      </c>
      <c r="B8" s="42" t="s">
        <v>26</v>
      </c>
      <c r="C8" s="51">
        <v>26383.190532478675</v>
      </c>
      <c r="D8" s="59"/>
      <c r="E8"/>
      <c r="F8" s="51">
        <v>24536.012045390264</v>
      </c>
      <c r="G8" s="59"/>
      <c r="H8"/>
      <c r="I8" s="65"/>
      <c r="J8"/>
      <c r="K8" s="60"/>
    </row>
    <row r="9" spans="1:14" ht="16.5" customHeight="1" outlineLevel="1">
      <c r="A9" s="39">
        <f>+A8+1</f>
        <v>6</v>
      </c>
      <c r="B9" s="46" t="s">
        <v>27</v>
      </c>
      <c r="C9" s="61">
        <v>8.5828145648377969</v>
      </c>
      <c r="D9" s="59"/>
      <c r="E9"/>
      <c r="F9" s="61">
        <v>11.292051630000001</v>
      </c>
      <c r="G9" s="59"/>
      <c r="H9"/>
      <c r="I9" s="71"/>
      <c r="J9"/>
      <c r="K9" s="57"/>
    </row>
    <row r="10" spans="1:14" ht="16.5" customHeight="1">
      <c r="A10" s="39">
        <f t="shared" ref="A10:A16" si="0">+A9+1</f>
        <v>7</v>
      </c>
      <c r="B10" s="49" t="s">
        <v>72</v>
      </c>
      <c r="C10" s="62">
        <v>26391.773347043516</v>
      </c>
      <c r="D10" s="63">
        <v>1</v>
      </c>
      <c r="E10" s="53"/>
      <c r="F10" s="62">
        <v>24547.304097020264</v>
      </c>
      <c r="G10" s="63">
        <v>1</v>
      </c>
      <c r="H10" s="53"/>
      <c r="I10" s="114">
        <v>7.5139381609206746E-2</v>
      </c>
      <c r="J10" s="53"/>
      <c r="K10" s="54">
        <v>4.333045763985921E-2</v>
      </c>
    </row>
    <row r="11" spans="1:14" ht="16.5" customHeight="1" outlineLevel="1">
      <c r="A11" s="39">
        <f t="shared" si="0"/>
        <v>8</v>
      </c>
      <c r="B11" s="42" t="s">
        <v>29</v>
      </c>
      <c r="C11" s="51">
        <v>13511.005318082491</v>
      </c>
      <c r="D11" s="65">
        <v>0.51194003299501789</v>
      </c>
      <c r="E11"/>
      <c r="F11" s="51">
        <v>12386.122054179092</v>
      </c>
      <c r="G11" s="65">
        <v>0.50458176609636785</v>
      </c>
      <c r="H11"/>
      <c r="I11" s="65"/>
      <c r="J11"/>
      <c r="K11" s="60"/>
    </row>
    <row r="12" spans="1:14" ht="16.5" customHeight="1">
      <c r="A12" s="39">
        <f t="shared" si="0"/>
        <v>9</v>
      </c>
      <c r="B12" s="66" t="s">
        <v>7</v>
      </c>
      <c r="C12" s="67">
        <v>12880.768028961023</v>
      </c>
      <c r="D12" s="68">
        <v>0.48805996700498205</v>
      </c>
      <c r="E12" s="53"/>
      <c r="F12" s="67">
        <v>12161.18204284117</v>
      </c>
      <c r="G12" s="68">
        <v>0.49541823390363204</v>
      </c>
      <c r="H12" s="53"/>
      <c r="I12" s="68">
        <v>5.9170727284971969E-2</v>
      </c>
      <c r="J12" s="53"/>
      <c r="K12" s="69">
        <v>2.8035602500023682E-2</v>
      </c>
    </row>
    <row r="13" spans="1:14" ht="16.5" customHeight="1">
      <c r="A13" s="39">
        <f t="shared" si="0"/>
        <v>10</v>
      </c>
      <c r="B13" s="42" t="s">
        <v>30</v>
      </c>
      <c r="C13" s="51">
        <v>8719.0166843123952</v>
      </c>
      <c r="D13" s="65">
        <v>0.33036873156115998</v>
      </c>
      <c r="E13"/>
      <c r="F13" s="51">
        <v>7906.081358788224</v>
      </c>
      <c r="G13" s="65">
        <v>0.32207534185996106</v>
      </c>
      <c r="H13"/>
      <c r="I13" s="65"/>
      <c r="J13"/>
      <c r="K13" s="60"/>
      <c r="N13" s="116"/>
    </row>
    <row r="14" spans="1:14" ht="16.5" customHeight="1">
      <c r="A14" s="39">
        <f t="shared" si="0"/>
        <v>11</v>
      </c>
      <c r="B14" s="42" t="s">
        <v>31</v>
      </c>
      <c r="C14" s="51">
        <v>276.19546001333725</v>
      </c>
      <c r="D14" s="65">
        <v>1.0465210366179409E-2</v>
      </c>
      <c r="E14"/>
      <c r="F14" s="51">
        <v>-26.228715883533003</v>
      </c>
      <c r="G14" s="65">
        <v>-1.0684968002949392E-3</v>
      </c>
      <c r="H14"/>
      <c r="I14" s="65"/>
      <c r="J14"/>
      <c r="K14" s="58"/>
    </row>
    <row r="15" spans="1:14" ht="16.5" customHeight="1">
      <c r="A15" s="39">
        <f t="shared" si="0"/>
        <v>12</v>
      </c>
      <c r="B15" s="46" t="s">
        <v>73</v>
      </c>
      <c r="C15" s="61">
        <v>85.446642999999995</v>
      </c>
      <c r="D15" s="71">
        <v>3.2376241594834695E-3</v>
      </c>
      <c r="E15" s="72"/>
      <c r="F15" s="61">
        <v>42.381038278807601</v>
      </c>
      <c r="G15" s="71">
        <v>1.7265047970767646E-3</v>
      </c>
      <c r="H15"/>
      <c r="I15" s="71"/>
      <c r="J15"/>
      <c r="K15" s="57"/>
    </row>
    <row r="16" spans="1:14" ht="16.5" customHeight="1">
      <c r="A16" s="39">
        <f t="shared" si="0"/>
        <v>13</v>
      </c>
      <c r="B16" s="66" t="s">
        <v>74</v>
      </c>
      <c r="C16" s="67">
        <v>3800.1092416352876</v>
      </c>
      <c r="D16" s="68">
        <v>0.14398840091815909</v>
      </c>
      <c r="E16" s="117"/>
      <c r="F16" s="67">
        <v>4238.9483616576708</v>
      </c>
      <c r="G16" s="68">
        <v>0.17268488404688914</v>
      </c>
      <c r="H16"/>
      <c r="I16" s="68">
        <v>-0.10352546966407772</v>
      </c>
      <c r="J16" s="53"/>
      <c r="K16" s="69">
        <v>-0.12469400123987306</v>
      </c>
      <c r="M16" s="51"/>
      <c r="N16" s="116"/>
    </row>
    <row r="17" spans="1:16" ht="16.5" customHeight="1">
      <c r="A17" s="39">
        <v>32</v>
      </c>
      <c r="B17" s="42" t="s">
        <v>75</v>
      </c>
      <c r="C17" s="51">
        <v>1813.6398628378042</v>
      </c>
      <c r="D17" s="65">
        <v>6.8719893846806379E-2</v>
      </c>
      <c r="E17"/>
      <c r="F17" s="51">
        <v>1396.3459056404563</v>
      </c>
      <c r="G17" s="65">
        <v>5.6883880206216014E-2</v>
      </c>
      <c r="H17"/>
      <c r="I17" s="65"/>
      <c r="J17"/>
      <c r="K17" s="60"/>
    </row>
    <row r="18" spans="1:16" ht="16.5" customHeight="1">
      <c r="A18" s="39">
        <f>+'(1) Consolidated Q'!A33</f>
        <v>31</v>
      </c>
      <c r="B18" s="66" t="s">
        <v>76</v>
      </c>
      <c r="C18" s="67">
        <v>5613.7491044730914</v>
      </c>
      <c r="D18" s="68">
        <v>0.21270829476496547</v>
      </c>
      <c r="E18" s="53"/>
      <c r="F18" s="67">
        <v>5635.2942672981271</v>
      </c>
      <c r="G18" s="68">
        <v>0.22956876425310516</v>
      </c>
      <c r="H18" s="53"/>
      <c r="I18" s="68">
        <v>-3.8232542619935916E-3</v>
      </c>
      <c r="J18" s="53"/>
      <c r="K18" s="69">
        <v>-2.9319989236635258E-2</v>
      </c>
    </row>
    <row r="19" spans="1:16" s="121" customFormat="1" ht="16.5" customHeight="1" outlineLevel="1" thickBot="1">
      <c r="A19" s="118"/>
      <c r="B19" s="119"/>
      <c r="C19" s="120"/>
      <c r="D19" s="45"/>
      <c r="E19" s="45"/>
      <c r="F19" s="45"/>
      <c r="G19" s="45"/>
      <c r="H19" s="45"/>
      <c r="I19" s="45"/>
      <c r="J19" s="45"/>
      <c r="K19" s="44"/>
    </row>
    <row r="20" spans="1:16" s="121" customFormat="1" ht="16.5" customHeight="1" outlineLevel="1">
      <c r="A20" s="118"/>
      <c r="B20" s="109" t="s">
        <v>77</v>
      </c>
      <c r="C20" s="110"/>
      <c r="D20" s="111"/>
      <c r="E20" s="111"/>
      <c r="F20" s="111"/>
      <c r="G20" s="111"/>
      <c r="H20" s="111"/>
      <c r="I20" s="111"/>
      <c r="J20" s="111"/>
      <c r="K20" s="112"/>
    </row>
    <row r="21" spans="1:16" s="121" customFormat="1" ht="34.5" outlineLevel="1">
      <c r="A21" s="118"/>
      <c r="B21" s="46"/>
      <c r="C21" s="47" t="str">
        <f>+'(2) Consolidated YTD'!C3</f>
        <v>YTD 2018</v>
      </c>
      <c r="D21" s="47" t="s">
        <v>19</v>
      </c>
      <c r="E21" s="76"/>
      <c r="F21" s="47" t="str">
        <f>+'(2) Consolidated YTD'!F3</f>
        <v>YTD 2017</v>
      </c>
      <c r="G21" s="47" t="s">
        <v>19</v>
      </c>
      <c r="H21"/>
      <c r="I21" s="48" t="s">
        <v>21</v>
      </c>
      <c r="J21"/>
      <c r="K21" s="48" t="s">
        <v>69</v>
      </c>
    </row>
    <row r="22" spans="1:16" s="121" customFormat="1" ht="16.5" customHeight="1" outlineLevel="1">
      <c r="A22" s="118"/>
      <c r="B22" s="49" t="s">
        <v>23</v>
      </c>
      <c r="C22" s="50">
        <v>5746.214902984435</v>
      </c>
      <c r="D22" s="113"/>
      <c r="E22" s="53"/>
      <c r="F22" s="50">
        <v>5677.9</v>
      </c>
      <c r="G22" s="113"/>
      <c r="H22" s="53"/>
      <c r="I22" s="114">
        <v>1.2031719999372248E-2</v>
      </c>
      <c r="J22" s="53"/>
      <c r="K22" s="54">
        <v>-1.7714615798867239E-3</v>
      </c>
    </row>
    <row r="23" spans="1:16" s="121" customFormat="1" ht="16.5" customHeight="1" outlineLevel="1">
      <c r="A23" s="118"/>
      <c r="B23" s="49" t="s">
        <v>70</v>
      </c>
      <c r="C23" s="50">
        <v>1027.074234584536</v>
      </c>
      <c r="D23" s="113"/>
      <c r="E23" s="115"/>
      <c r="F23" s="50">
        <v>1016.7</v>
      </c>
      <c r="G23" s="113"/>
      <c r="H23" s="53"/>
      <c r="I23" s="114">
        <v>1.0203830613293885E-2</v>
      </c>
      <c r="J23" s="53"/>
      <c r="K23" s="54">
        <v>1.3322225561611667E-3</v>
      </c>
    </row>
    <row r="24" spans="1:16" s="121" customFormat="1" ht="16.5" customHeight="1" outlineLevel="1">
      <c r="A24" s="118"/>
      <c r="B24" s="46" t="s">
        <v>71</v>
      </c>
      <c r="C24" s="55">
        <v>47.369252555676589</v>
      </c>
      <c r="D24" s="59"/>
      <c r="E24" s="56"/>
      <c r="F24" s="55">
        <v>45.239091769808937</v>
      </c>
      <c r="G24" s="59"/>
      <c r="H24"/>
      <c r="I24" s="71">
        <f>+C24/F24-1</f>
        <v>4.7086727485746049E-2</v>
      </c>
      <c r="J24"/>
      <c r="K24" s="57"/>
    </row>
    <row r="25" spans="1:16" s="121" customFormat="1" ht="16.5" customHeight="1" outlineLevel="2">
      <c r="A25" s="39">
        <v>5</v>
      </c>
      <c r="B25" s="42" t="s">
        <v>26</v>
      </c>
      <c r="C25" s="51">
        <v>48651.73881146311</v>
      </c>
      <c r="D25" s="59"/>
      <c r="E25"/>
      <c r="F25" s="51">
        <v>45994.584602364746</v>
      </c>
      <c r="G25" s="59"/>
      <c r="H25"/>
      <c r="I25" s="65"/>
      <c r="J25"/>
      <c r="K25" s="60"/>
    </row>
    <row r="26" spans="1:16" s="121" customFormat="1" ht="16.5" customHeight="1" outlineLevel="2">
      <c r="A26" s="39">
        <v>6</v>
      </c>
      <c r="B26" s="46" t="s">
        <v>27</v>
      </c>
      <c r="C26" s="61">
        <v>17.482629424837796</v>
      </c>
      <c r="D26" s="59"/>
      <c r="E26"/>
      <c r="F26" s="61">
        <v>25.180602050000001</v>
      </c>
      <c r="G26" s="59"/>
      <c r="H26"/>
      <c r="I26" s="71"/>
      <c r="J26"/>
      <c r="K26" s="57"/>
    </row>
    <row r="27" spans="1:16" s="121" customFormat="1" ht="16.5" customHeight="1" outlineLevel="1">
      <c r="A27" s="39">
        <v>7</v>
      </c>
      <c r="B27" s="49" t="s">
        <v>72</v>
      </c>
      <c r="C27" s="62">
        <v>48669.221440887952</v>
      </c>
      <c r="D27" s="63">
        <v>1</v>
      </c>
      <c r="E27" s="53"/>
      <c r="F27" s="62">
        <v>46019.765204414747</v>
      </c>
      <c r="G27" s="63">
        <v>1</v>
      </c>
      <c r="H27" s="53"/>
      <c r="I27" s="114">
        <v>5.7572137204625173E-2</v>
      </c>
      <c r="J27" s="53"/>
      <c r="K27" s="54">
        <v>4.7321887182548927E-2</v>
      </c>
    </row>
    <row r="28" spans="1:16" s="121" customFormat="1" ht="16.5" customHeight="1" outlineLevel="2">
      <c r="A28" s="39">
        <v>8</v>
      </c>
      <c r="B28" s="42" t="s">
        <v>29</v>
      </c>
      <c r="C28" s="51">
        <v>25304.613497512051</v>
      </c>
      <c r="D28" s="65">
        <v>0.51993051765264442</v>
      </c>
      <c r="E28"/>
      <c r="F28" s="51">
        <v>23433.191294878237</v>
      </c>
      <c r="G28" s="65">
        <v>0.50919841052622872</v>
      </c>
      <c r="H28"/>
      <c r="I28" s="65"/>
      <c r="J28"/>
      <c r="K28" s="60"/>
      <c r="P28" s="122"/>
    </row>
    <row r="29" spans="1:16" s="121" customFormat="1" ht="16.5" customHeight="1" outlineLevel="1">
      <c r="A29" s="39">
        <v>9</v>
      </c>
      <c r="B29" s="66" t="s">
        <v>7</v>
      </c>
      <c r="C29" s="67">
        <v>23364.607943375893</v>
      </c>
      <c r="D29" s="68">
        <v>0.48006948234735547</v>
      </c>
      <c r="E29" s="53"/>
      <c r="F29" s="67">
        <v>22586.57390953651</v>
      </c>
      <c r="G29" s="68">
        <v>0.49080158947377128</v>
      </c>
      <c r="H29" s="53"/>
      <c r="I29" s="68">
        <v>3.4446748628435442E-2</v>
      </c>
      <c r="J29" s="53"/>
      <c r="K29" s="69">
        <v>2.3807236733746961E-2</v>
      </c>
      <c r="P29" s="122"/>
    </row>
    <row r="30" spans="1:16" s="121" customFormat="1" ht="16.5" customHeight="1" outlineLevel="1">
      <c r="A30" s="39">
        <v>10</v>
      </c>
      <c r="B30" s="42" t="s">
        <v>30</v>
      </c>
      <c r="C30" s="51">
        <v>16585.349470346373</v>
      </c>
      <c r="D30" s="65">
        <v>0.34077696292081427</v>
      </c>
      <c r="E30"/>
      <c r="F30" s="51">
        <v>15399.009878474522</v>
      </c>
      <c r="G30" s="65">
        <v>0.33461730650023552</v>
      </c>
      <c r="H30"/>
      <c r="I30" s="65"/>
      <c r="J30"/>
      <c r="K30" s="60"/>
      <c r="P30" s="122"/>
    </row>
    <row r="31" spans="1:16" s="121" customFormat="1" ht="16.5" customHeight="1" outlineLevel="1">
      <c r="A31" s="39">
        <v>11</v>
      </c>
      <c r="B31" s="42" t="s">
        <v>31</v>
      </c>
      <c r="C31" s="51">
        <v>171.89731583095647</v>
      </c>
      <c r="D31" s="65">
        <v>3.5319512156104108E-3</v>
      </c>
      <c r="E31"/>
      <c r="F31" s="51">
        <v>-92.385561344205797</v>
      </c>
      <c r="G31" s="65">
        <v>-2.0075191808093602E-3</v>
      </c>
      <c r="H31"/>
      <c r="I31" s="65"/>
      <c r="J31"/>
      <c r="K31" s="58"/>
      <c r="P31" s="122"/>
    </row>
    <row r="32" spans="1:16" s="121" customFormat="1" ht="16.5" customHeight="1" outlineLevel="1">
      <c r="A32" s="39">
        <v>12</v>
      </c>
      <c r="B32" s="46" t="s">
        <v>73</v>
      </c>
      <c r="C32" s="61">
        <v>144.40586999999999</v>
      </c>
      <c r="D32" s="71">
        <v>2.9670881457471154E-3</v>
      </c>
      <c r="E32" s="72"/>
      <c r="F32" s="61">
        <v>46.481558088807596</v>
      </c>
      <c r="G32" s="71">
        <v>1.0100346640697017E-3</v>
      </c>
      <c r="H32"/>
      <c r="I32" s="71"/>
      <c r="J32"/>
      <c r="K32" s="57"/>
    </row>
    <row r="33" spans="1:23" s="121" customFormat="1" ht="16.5" customHeight="1" outlineLevel="1">
      <c r="A33" s="39">
        <v>13</v>
      </c>
      <c r="B33" s="66" t="s">
        <v>74</v>
      </c>
      <c r="C33" s="67">
        <v>6462.9552871985643</v>
      </c>
      <c r="D33" s="68">
        <v>0.13279348006518368</v>
      </c>
      <c r="E33" s="117"/>
      <c r="F33" s="67">
        <v>7233.4680343173886</v>
      </c>
      <c r="G33" s="68">
        <v>0.15718176749027549</v>
      </c>
      <c r="H33"/>
      <c r="I33" s="68">
        <v>-0.10652051594937839</v>
      </c>
      <c r="J33" s="53"/>
      <c r="K33" s="69">
        <v>-0.11438344044757631</v>
      </c>
    </row>
    <row r="34" spans="1:23" s="121" customFormat="1" ht="16.5" customHeight="1" outlineLevel="1">
      <c r="A34" s="39">
        <v>32</v>
      </c>
      <c r="B34" s="42" t="s">
        <v>75</v>
      </c>
      <c r="C34" s="51">
        <v>3247.0707845670322</v>
      </c>
      <c r="D34" s="65">
        <v>6.6717130219780041E-2</v>
      </c>
      <c r="E34"/>
      <c r="F34" s="51">
        <v>2641.4842639667572</v>
      </c>
      <c r="G34" s="65">
        <v>5.7398907887373479E-2</v>
      </c>
      <c r="H34"/>
      <c r="I34" s="65"/>
      <c r="J34"/>
      <c r="K34" s="60"/>
    </row>
    <row r="35" spans="1:23" s="121" customFormat="1" ht="16.5" customHeight="1" outlineLevel="1">
      <c r="A35" s="39">
        <v>31</v>
      </c>
      <c r="B35" s="66" t="s">
        <v>76</v>
      </c>
      <c r="C35" s="67">
        <v>9710.0260717655965</v>
      </c>
      <c r="D35" s="68">
        <v>0.19951061028496372</v>
      </c>
      <c r="E35" s="53"/>
      <c r="F35" s="67">
        <v>9874.9522982841445</v>
      </c>
      <c r="G35" s="68">
        <v>0.21458067537764894</v>
      </c>
      <c r="H35" s="53"/>
      <c r="I35" s="68">
        <v>-1.6701470704542531E-2</v>
      </c>
      <c r="J35" s="53"/>
      <c r="K35" s="69">
        <v>-2.5962598203251086E-2</v>
      </c>
    </row>
    <row r="36" spans="1:23" ht="6.75" customHeight="1" outlineLevel="1">
      <c r="B36" s="119"/>
      <c r="C36" s="123"/>
      <c r="D36" s="124"/>
      <c r="E36" s="125"/>
      <c r="F36" s="123"/>
      <c r="G36" s="124"/>
      <c r="H36" s="125"/>
      <c r="I36" s="124"/>
      <c r="J36" s="125"/>
      <c r="K36" s="126"/>
    </row>
    <row r="37" spans="1:23" s="73" customFormat="1" ht="16.5" customHeight="1">
      <c r="A37" s="127"/>
      <c r="C37" s="128"/>
      <c r="K37" s="129"/>
    </row>
    <row r="38" spans="1:23" ht="15" customHeight="1">
      <c r="B38" s="130" t="s">
        <v>53</v>
      </c>
      <c r="C38" s="131"/>
      <c r="D38" s="131"/>
      <c r="E38" s="131"/>
      <c r="F38" s="131"/>
      <c r="G38" s="131"/>
      <c r="H38" s="131"/>
      <c r="I38" s="131"/>
      <c r="J38" s="131"/>
      <c r="K38" s="132"/>
      <c r="L38" s="133"/>
      <c r="M38" s="133"/>
      <c r="N38" s="133"/>
      <c r="O38" s="133"/>
      <c r="P38" s="133"/>
      <c r="Q38" s="133"/>
      <c r="R38" s="133"/>
      <c r="S38" s="133"/>
      <c r="T38" s="133"/>
      <c r="U38" s="133"/>
      <c r="V38" s="133"/>
      <c r="W38" s="133"/>
    </row>
    <row r="39" spans="1:23" ht="15" customHeight="1">
      <c r="B39" s="94" t="s">
        <v>78</v>
      </c>
      <c r="C39" s="131"/>
      <c r="D39" s="131"/>
      <c r="E39" s="131"/>
      <c r="F39" s="131"/>
      <c r="G39" s="131"/>
      <c r="H39" s="131"/>
      <c r="I39" s="131"/>
      <c r="J39" s="131"/>
      <c r="K39" s="132"/>
      <c r="L39" s="133"/>
      <c r="M39" s="133"/>
      <c r="N39" s="133"/>
      <c r="O39" s="133"/>
      <c r="P39" s="133"/>
      <c r="Q39" s="133"/>
      <c r="R39" s="133"/>
      <c r="S39" s="133"/>
      <c r="T39" s="133"/>
      <c r="U39" s="133"/>
      <c r="V39" s="133"/>
      <c r="W39" s="133"/>
    </row>
    <row r="40" spans="1:23" hidden="1" outlineLevel="1">
      <c r="B40" s="134"/>
      <c r="C40" s="99"/>
      <c r="D40" s="99"/>
      <c r="E40" s="99"/>
      <c r="F40" s="99"/>
      <c r="G40" s="99"/>
      <c r="H40" s="99"/>
      <c r="I40" s="99"/>
      <c r="J40" s="99"/>
      <c r="K40" s="98"/>
      <c r="L40" s="133"/>
      <c r="M40" s="133"/>
      <c r="N40" s="133"/>
      <c r="O40" s="133"/>
      <c r="P40" s="133"/>
      <c r="Q40" s="133"/>
      <c r="R40" s="133"/>
      <c r="S40" s="133"/>
      <c r="T40" s="133"/>
      <c r="U40" s="133"/>
      <c r="V40" s="133"/>
      <c r="W40" s="133"/>
    </row>
    <row r="41" spans="1:23" ht="17.25" customHeight="1" collapsed="1">
      <c r="B41" s="135" t="s">
        <v>79</v>
      </c>
      <c r="C41" s="135"/>
      <c r="D41" s="135"/>
      <c r="E41" s="135"/>
      <c r="F41" s="135"/>
      <c r="G41" s="135"/>
      <c r="H41" s="135"/>
      <c r="I41" s="135"/>
      <c r="J41" s="136"/>
      <c r="K41" s="136"/>
      <c r="L41" s="133"/>
      <c r="M41" s="133"/>
      <c r="N41" s="133"/>
      <c r="O41" s="133"/>
      <c r="P41" s="133"/>
      <c r="Q41" s="133"/>
      <c r="R41" s="133"/>
      <c r="S41" s="133"/>
      <c r="T41" s="133"/>
      <c r="U41" s="133"/>
      <c r="V41" s="133"/>
      <c r="W41" s="133"/>
    </row>
    <row r="42" spans="1:23" ht="15" customHeight="1">
      <c r="B42" s="136" t="s">
        <v>80</v>
      </c>
      <c r="C42" s="131"/>
      <c r="D42" s="131"/>
      <c r="E42" s="131"/>
      <c r="F42" s="131"/>
      <c r="G42" s="131"/>
      <c r="H42" s="131"/>
      <c r="I42" s="131"/>
      <c r="J42" s="131"/>
      <c r="K42" s="132"/>
      <c r="L42" s="133"/>
      <c r="M42" s="133"/>
      <c r="N42" s="133"/>
      <c r="O42" s="133"/>
      <c r="P42" s="133"/>
      <c r="Q42" s="133"/>
      <c r="R42" s="133"/>
      <c r="S42" s="133"/>
      <c r="T42" s="133"/>
      <c r="U42" s="133"/>
      <c r="V42" s="133"/>
      <c r="W42" s="133"/>
    </row>
    <row r="43" spans="1:23" ht="13.5" customHeight="1">
      <c r="B43" s="136" t="s">
        <v>81</v>
      </c>
      <c r="C43" s="99"/>
      <c r="D43" s="99"/>
      <c r="E43" s="99"/>
      <c r="F43" s="99"/>
      <c r="G43" s="99"/>
      <c r="H43" s="99"/>
      <c r="I43" s="99"/>
      <c r="J43" s="99"/>
      <c r="K43" s="98"/>
      <c r="L43" s="133"/>
      <c r="M43" s="133"/>
      <c r="N43" s="133"/>
      <c r="O43" s="133"/>
      <c r="P43" s="133"/>
      <c r="Q43" s="133"/>
      <c r="R43" s="133"/>
      <c r="S43" s="133"/>
      <c r="T43" s="133"/>
      <c r="U43" s="133"/>
      <c r="V43" s="133"/>
      <c r="W43" s="133"/>
    </row>
    <row r="44" spans="1:23" ht="18.75" customHeight="1">
      <c r="B44" s="100" t="s">
        <v>82</v>
      </c>
      <c r="C44" s="100"/>
      <c r="D44" s="100"/>
      <c r="E44" s="100"/>
      <c r="F44" s="100"/>
      <c r="G44" s="100"/>
      <c r="H44" s="100"/>
      <c r="I44" s="100"/>
      <c r="J44" s="100"/>
      <c r="K44" s="100"/>
      <c r="L44" s="133"/>
      <c r="M44" s="133"/>
      <c r="N44" s="133"/>
      <c r="O44" s="133"/>
      <c r="P44" s="133"/>
      <c r="Q44" s="133"/>
      <c r="R44" s="133"/>
      <c r="S44" s="133"/>
      <c r="T44" s="133"/>
      <c r="U44" s="133"/>
      <c r="V44" s="133"/>
      <c r="W44" s="133"/>
    </row>
    <row r="45" spans="1:23" ht="16.5" customHeight="1">
      <c r="B45" s="137"/>
      <c r="C45" s="137"/>
      <c r="D45" s="137"/>
      <c r="E45" s="137"/>
      <c r="F45" s="137"/>
      <c r="G45" s="137"/>
      <c r="H45" s="137"/>
      <c r="I45" s="137"/>
      <c r="J45" s="137"/>
      <c r="K45" s="137"/>
      <c r="L45" s="133"/>
      <c r="M45" s="133"/>
      <c r="N45" s="133"/>
      <c r="O45" s="133"/>
      <c r="P45" s="133"/>
      <c r="Q45" s="133"/>
      <c r="R45" s="133"/>
      <c r="S45" s="133"/>
      <c r="T45" s="133"/>
      <c r="U45" s="133"/>
      <c r="V45" s="133"/>
      <c r="W45" s="133"/>
    </row>
    <row r="46" spans="1:23" ht="16.5" customHeight="1">
      <c r="B46" s="137"/>
      <c r="C46" s="137"/>
      <c r="D46" s="137"/>
      <c r="E46" s="137"/>
      <c r="F46" s="137"/>
      <c r="G46" s="137"/>
      <c r="H46" s="137"/>
      <c r="I46" s="137"/>
      <c r="J46" s="137"/>
      <c r="K46" s="137"/>
      <c r="L46" s="133"/>
      <c r="M46" s="133"/>
      <c r="N46" s="133"/>
      <c r="O46" s="133"/>
      <c r="P46" s="133"/>
      <c r="Q46" s="133"/>
      <c r="R46" s="133"/>
      <c r="S46" s="133"/>
      <c r="T46" s="133"/>
      <c r="U46" s="133"/>
      <c r="V46" s="133"/>
      <c r="W46" s="133"/>
    </row>
  </sheetData>
  <mergeCells count="3">
    <mergeCell ref="B41:I41"/>
    <mergeCell ref="B44:K44"/>
    <mergeCell ref="B45:K46"/>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4097"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4097"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FFFF00"/>
    <pageSetUpPr fitToPage="1"/>
  </sheetPr>
  <dimension ref="A1:W47"/>
  <sheetViews>
    <sheetView showGridLines="0" zoomScale="80" zoomScaleNormal="80" workbookViewId="0">
      <pane xSplit="2" ySplit="4" topLeftCell="C5" activePane="bottomRight" state="frozen"/>
      <selection pane="topRight"/>
      <selection pane="bottomLeft"/>
      <selection pane="bottomRight"/>
    </sheetView>
  </sheetViews>
  <sheetFormatPr baseColWidth="10" defaultColWidth="11.42578125" defaultRowHeight="16.5" outlineLevelRow="2"/>
  <cols>
    <col min="1" max="1" width="29" style="108" hidden="1" customWidth="1"/>
    <col min="2" max="2" width="50.85546875" style="42" customWidth="1"/>
    <col min="3" max="3" width="12.5703125" style="42" bestFit="1" customWidth="1"/>
    <col min="4" max="4" width="9.85546875" style="42" bestFit="1" customWidth="1"/>
    <col min="5" max="5" width="1.7109375" style="42" customWidth="1"/>
    <col min="6" max="6" width="12.5703125" style="42" bestFit="1" customWidth="1"/>
    <col min="7" max="7" width="11.42578125" style="42" customWidth="1"/>
    <col min="8" max="8" width="1.7109375" style="42" customWidth="1"/>
    <col min="9" max="9" width="11.42578125" style="42" customWidth="1"/>
    <col min="10" max="10" width="1.7109375" style="42" customWidth="1"/>
    <col min="11" max="11" width="13.7109375" style="41" customWidth="1"/>
    <col min="12" max="12" width="4.5703125" style="42" customWidth="1"/>
    <col min="13" max="24" width="11.42578125" style="42" customWidth="1"/>
    <col min="25" max="16384" width="11.42578125" style="42"/>
  </cols>
  <sheetData>
    <row r="1" spans="1:18" ht="18.75">
      <c r="A1" s="39" t="s">
        <v>66</v>
      </c>
      <c r="B1" s="40" t="s">
        <v>83</v>
      </c>
    </row>
    <row r="2" spans="1:18" ht="17.25" thickBot="1">
      <c r="B2" s="43" t="s">
        <v>17</v>
      </c>
      <c r="C2" s="45"/>
      <c r="D2" s="45"/>
      <c r="E2" s="45"/>
      <c r="F2" s="45"/>
      <c r="G2" s="45"/>
      <c r="H2" s="45"/>
      <c r="I2" s="45"/>
      <c r="J2" s="45"/>
      <c r="K2" s="44"/>
    </row>
    <row r="3" spans="1:18">
      <c r="B3" s="109" t="s">
        <v>68</v>
      </c>
      <c r="C3" s="110"/>
      <c r="D3" s="111"/>
      <c r="E3" s="111"/>
      <c r="F3" s="111"/>
      <c r="G3" s="111"/>
      <c r="H3" s="111"/>
      <c r="I3" s="111"/>
      <c r="J3" s="111"/>
      <c r="K3" s="112"/>
    </row>
    <row r="4" spans="1:18" ht="34.5">
      <c r="B4" s="46"/>
      <c r="C4" s="47" t="str">
        <f>+'(3) Division MX-CAM '!C4</f>
        <v>2Q 18</v>
      </c>
      <c r="D4" s="47" t="s">
        <v>19</v>
      </c>
      <c r="E4"/>
      <c r="F4" s="47" t="str">
        <f>+'(3) Division MX-CAM '!F4</f>
        <v>2Q 17</v>
      </c>
      <c r="G4" s="47" t="s">
        <v>19</v>
      </c>
      <c r="H4"/>
      <c r="I4" s="48" t="s">
        <v>21</v>
      </c>
      <c r="J4"/>
      <c r="K4" s="48" t="s">
        <v>84</v>
      </c>
    </row>
    <row r="5" spans="1:18" ht="16.5" customHeight="1">
      <c r="B5" s="49" t="s">
        <v>23</v>
      </c>
      <c r="C5" s="50">
        <v>1808.1967431869971</v>
      </c>
      <c r="D5" s="113"/>
      <c r="E5" s="53"/>
      <c r="F5" s="50">
        <f>+'[1]1Q18'!L33</f>
        <v>2016.7213776971043</v>
      </c>
      <c r="G5" s="113"/>
      <c r="H5" s="53"/>
      <c r="I5" s="114">
        <v>-5.4389319534046132E-2</v>
      </c>
      <c r="J5" s="53"/>
      <c r="K5" s="54">
        <v>-2.8621947589949626E-3</v>
      </c>
    </row>
    <row r="6" spans="1:18" ht="16.5" customHeight="1">
      <c r="B6" s="49" t="s">
        <v>24</v>
      </c>
      <c r="C6" s="50">
        <v>270.8</v>
      </c>
      <c r="D6" s="113"/>
      <c r="E6" s="115"/>
      <c r="F6" s="50">
        <f>+'[1]1Q18'!L15</f>
        <v>316.10027707777664</v>
      </c>
      <c r="G6" s="113"/>
      <c r="H6" s="53"/>
      <c r="I6" s="114">
        <v>-6.8775790921595581E-2</v>
      </c>
      <c r="J6" s="53"/>
      <c r="K6" s="54">
        <v>-2.4190509528232207E-2</v>
      </c>
    </row>
    <row r="7" spans="1:18" ht="16.5" customHeight="1">
      <c r="B7" s="46" t="s">
        <v>25</v>
      </c>
      <c r="C7" s="55">
        <v>56.285162682823099</v>
      </c>
      <c r="D7" s="59"/>
      <c r="E7" s="56"/>
      <c r="F7" s="55">
        <v>59.12</v>
      </c>
      <c r="G7" s="59"/>
      <c r="H7"/>
      <c r="I7" s="71">
        <f>+C7/F7-1</f>
        <v>-4.7950563551706682E-2</v>
      </c>
      <c r="J7"/>
      <c r="K7" s="57"/>
    </row>
    <row r="8" spans="1:18" ht="16.5" customHeight="1" outlineLevel="1">
      <c r="A8" s="39">
        <f>+[1]ACTUAL!B11</f>
        <v>5</v>
      </c>
      <c r="B8" s="42" t="s">
        <v>26</v>
      </c>
      <c r="C8" s="51">
        <v>18084.587872981803</v>
      </c>
      <c r="D8" s="59"/>
      <c r="E8"/>
      <c r="F8" s="51">
        <v>19595.334611938215</v>
      </c>
      <c r="G8" s="59"/>
      <c r="H8"/>
      <c r="I8" s="65"/>
      <c r="J8"/>
      <c r="K8" s="60"/>
    </row>
    <row r="9" spans="1:18" ht="16.5" customHeight="1" outlineLevel="1">
      <c r="A9" s="39">
        <f>+A8+1</f>
        <v>6</v>
      </c>
      <c r="B9" s="46" t="s">
        <v>27</v>
      </c>
      <c r="C9" s="61">
        <v>92.874469460828607</v>
      </c>
      <c r="D9" s="59"/>
      <c r="E9"/>
      <c r="F9" s="61">
        <v>47.562133649267501</v>
      </c>
      <c r="G9" s="59"/>
      <c r="H9"/>
      <c r="I9" s="71"/>
      <c r="J9"/>
      <c r="K9" s="57"/>
    </row>
    <row r="10" spans="1:18" ht="16.5" customHeight="1">
      <c r="A10" s="39">
        <f t="shared" ref="A10:A16" si="0">+A9+1</f>
        <v>7</v>
      </c>
      <c r="B10" s="49" t="s">
        <v>28</v>
      </c>
      <c r="C10" s="62">
        <v>18177.462342442632</v>
      </c>
      <c r="D10" s="63">
        <v>1</v>
      </c>
      <c r="E10" s="53"/>
      <c r="F10" s="62">
        <v>19642.896745587481</v>
      </c>
      <c r="G10" s="63">
        <v>1</v>
      </c>
      <c r="H10" s="53"/>
      <c r="I10" s="114">
        <v>-7.460378283941449E-2</v>
      </c>
      <c r="J10" s="53"/>
      <c r="K10" s="54">
        <v>5.8876223103691006E-2</v>
      </c>
    </row>
    <row r="11" spans="1:18" ht="16.5" customHeight="1" outlineLevel="1">
      <c r="A11" s="39">
        <f t="shared" si="0"/>
        <v>8</v>
      </c>
      <c r="B11" s="42" t="s">
        <v>29</v>
      </c>
      <c r="C11" s="51">
        <v>10201.027319612092</v>
      </c>
      <c r="D11" s="65">
        <v>0.56119094774817224</v>
      </c>
      <c r="E11"/>
      <c r="F11" s="51">
        <v>11368.911447115011</v>
      </c>
      <c r="G11" s="65">
        <v>0.57877977949809711</v>
      </c>
      <c r="H11"/>
      <c r="I11" s="65"/>
      <c r="J11"/>
      <c r="K11" s="60"/>
    </row>
    <row r="12" spans="1:18" ht="16.5" customHeight="1">
      <c r="A12" s="39">
        <f t="shared" si="0"/>
        <v>9</v>
      </c>
      <c r="B12" s="66" t="s">
        <v>7</v>
      </c>
      <c r="C12" s="67">
        <v>7976.4350228305375</v>
      </c>
      <c r="D12" s="68">
        <v>0.43880905225182759</v>
      </c>
      <c r="E12" s="53"/>
      <c r="F12" s="67">
        <v>8273.9852984724675</v>
      </c>
      <c r="G12" s="68">
        <v>0.42122022050190278</v>
      </c>
      <c r="H12" s="53"/>
      <c r="I12" s="68">
        <v>-3.5962147007544631E-2</v>
      </c>
      <c r="J12" s="53"/>
      <c r="K12" s="69">
        <v>7.4646578089019311E-2</v>
      </c>
      <c r="N12" s="138"/>
      <c r="P12" s="138"/>
      <c r="Q12" s="138"/>
      <c r="R12" s="138"/>
    </row>
    <row r="13" spans="1:18" ht="16.5" customHeight="1">
      <c r="A13" s="39">
        <f t="shared" si="0"/>
        <v>10</v>
      </c>
      <c r="B13" s="42" t="s">
        <v>30</v>
      </c>
      <c r="C13" s="51">
        <v>5648.8358600754946</v>
      </c>
      <c r="D13" s="65">
        <v>0.3107604215405802</v>
      </c>
      <c r="E13"/>
      <c r="F13" s="51">
        <v>6415.0247706518021</v>
      </c>
      <c r="G13" s="65">
        <v>0.32658242079762767</v>
      </c>
      <c r="H13"/>
      <c r="I13" s="65"/>
      <c r="J13"/>
      <c r="K13" s="60"/>
    </row>
    <row r="14" spans="1:18" ht="16.5" customHeight="1">
      <c r="A14" s="39">
        <f t="shared" si="0"/>
        <v>11</v>
      </c>
      <c r="B14" s="73" t="s">
        <v>31</v>
      </c>
      <c r="C14" s="51">
        <v>193.87456405185111</v>
      </c>
      <c r="D14" s="65">
        <v>1.0665656206541691E-2</v>
      </c>
      <c r="E14"/>
      <c r="F14" s="51">
        <v>154.43728317047825</v>
      </c>
      <c r="G14" s="65">
        <v>7.862245837298441E-3</v>
      </c>
      <c r="H14"/>
      <c r="I14" s="65"/>
      <c r="J14"/>
      <c r="K14" s="58"/>
    </row>
    <row r="15" spans="1:18" ht="16.5" customHeight="1">
      <c r="A15" s="39">
        <f t="shared" si="0"/>
        <v>12</v>
      </c>
      <c r="B15" s="46" t="s">
        <v>85</v>
      </c>
      <c r="C15" s="61">
        <v>-18.182459705341198</v>
      </c>
      <c r="D15" s="71">
        <v>-1.000274920822523E-3</v>
      </c>
      <c r="E15" s="72"/>
      <c r="F15" s="61">
        <v>-7.7760825845839001</v>
      </c>
      <c r="G15" s="71">
        <v>-3.9587249708120039E-4</v>
      </c>
      <c r="H15"/>
      <c r="I15" s="71"/>
      <c r="J15"/>
      <c r="K15" s="57"/>
    </row>
    <row r="16" spans="1:18" ht="16.5" customHeight="1">
      <c r="A16" s="39">
        <f t="shared" si="0"/>
        <v>13</v>
      </c>
      <c r="B16" s="66" t="s">
        <v>33</v>
      </c>
      <c r="C16" s="67">
        <v>2151.9070584085343</v>
      </c>
      <c r="D16" s="68">
        <v>0.11838324942552832</v>
      </c>
      <c r="E16" s="117"/>
      <c r="F16" s="67">
        <v>1712.2993272347712</v>
      </c>
      <c r="G16" s="68">
        <v>8.7171426364057877E-2</v>
      </c>
      <c r="H16"/>
      <c r="I16" s="68">
        <v>0.25673532902900509</v>
      </c>
      <c r="J16" s="53"/>
      <c r="K16" s="69">
        <v>0.1989801733502583</v>
      </c>
    </row>
    <row r="17" spans="1:11" ht="16.5" customHeight="1">
      <c r="A17" s="39">
        <v>32</v>
      </c>
      <c r="B17" s="42" t="s">
        <v>75</v>
      </c>
      <c r="C17" s="51">
        <v>960.53802776508735</v>
      </c>
      <c r="D17" s="65">
        <v>5.2842251006749337E-2</v>
      </c>
      <c r="E17"/>
      <c r="F17" s="51">
        <v>1363.3894149811897</v>
      </c>
      <c r="G17" s="65">
        <v>6.9408775734030023E-2</v>
      </c>
      <c r="H17"/>
      <c r="I17" s="65"/>
      <c r="J17"/>
      <c r="K17" s="60"/>
    </row>
    <row r="18" spans="1:11" ht="16.5" customHeight="1">
      <c r="A18" s="39">
        <f>+'(1) Consolidated Q'!A33</f>
        <v>31</v>
      </c>
      <c r="B18" s="66" t="s">
        <v>86</v>
      </c>
      <c r="C18" s="67">
        <v>3112.4450861736213</v>
      </c>
      <c r="D18" s="68">
        <v>0.17122550043227763</v>
      </c>
      <c r="E18" s="53"/>
      <c r="F18" s="67">
        <v>3075.6887422159612</v>
      </c>
      <c r="G18" s="68">
        <v>0.15658020209808793</v>
      </c>
      <c r="H18" s="53"/>
      <c r="I18" s="68">
        <v>1.1950605876711151E-2</v>
      </c>
      <c r="J18" s="53"/>
      <c r="K18" s="69">
        <v>0.16605300120379329</v>
      </c>
    </row>
    <row r="19" spans="1:11" s="121" customFormat="1" ht="16.5" customHeight="1" outlineLevel="1" thickBot="1">
      <c r="A19" s="118"/>
      <c r="B19" s="119"/>
      <c r="C19" s="120"/>
      <c r="D19" s="45"/>
      <c r="E19" s="45"/>
      <c r="F19" s="45"/>
      <c r="G19" s="45"/>
      <c r="H19" s="45"/>
      <c r="I19" s="45"/>
      <c r="J19" s="45"/>
      <c r="K19" s="44"/>
    </row>
    <row r="20" spans="1:11" s="121" customFormat="1" ht="16.5" customHeight="1" outlineLevel="1">
      <c r="A20" s="118"/>
      <c r="B20" s="109" t="s">
        <v>77</v>
      </c>
      <c r="C20" s="110"/>
      <c r="D20" s="111"/>
      <c r="E20" s="111"/>
      <c r="F20" s="111"/>
      <c r="G20" s="111"/>
      <c r="H20" s="111"/>
      <c r="I20" s="111"/>
      <c r="J20" s="111"/>
      <c r="K20" s="112"/>
    </row>
    <row r="21" spans="1:11" s="121" customFormat="1" ht="34.5" outlineLevel="1">
      <c r="A21" s="118"/>
      <c r="B21" s="46"/>
      <c r="C21" s="47" t="str">
        <f>+'(3) Division MX-CAM '!C21</f>
        <v>YTD 2018</v>
      </c>
      <c r="D21" s="47" t="s">
        <v>19</v>
      </c>
      <c r="E21" s="76"/>
      <c r="F21" s="47" t="str">
        <f>+'(3) Division MX-CAM '!F21</f>
        <v>YTD 2017</v>
      </c>
      <c r="G21" s="47" t="s">
        <v>19</v>
      </c>
      <c r="H21"/>
      <c r="I21" s="48" t="s">
        <v>21</v>
      </c>
      <c r="J21"/>
      <c r="K21" s="48" t="s">
        <v>84</v>
      </c>
    </row>
    <row r="22" spans="1:11" s="121" customFormat="1" ht="16.5" customHeight="1" outlineLevel="1">
      <c r="A22" s="118"/>
      <c r="B22" s="49" t="s">
        <v>23</v>
      </c>
      <c r="C22" s="50">
        <v>3819.6531675039964</v>
      </c>
      <c r="D22" s="113"/>
      <c r="E22" s="53"/>
      <c r="F22" s="50">
        <v>3929</v>
      </c>
      <c r="G22" s="113"/>
      <c r="H22" s="53"/>
      <c r="I22" s="114">
        <v>-2.7830703104098631E-2</v>
      </c>
      <c r="J22" s="53"/>
      <c r="K22" s="54">
        <v>2.1257833291208561E-2</v>
      </c>
    </row>
    <row r="23" spans="1:11" s="121" customFormat="1" ht="16.5" customHeight="1" outlineLevel="1">
      <c r="A23" s="118"/>
      <c r="B23" s="49" t="s">
        <v>24</v>
      </c>
      <c r="C23" s="50">
        <v>583.7810839227584</v>
      </c>
      <c r="D23" s="113"/>
      <c r="E23" s="115"/>
      <c r="F23" s="50">
        <v>606.69999999999993</v>
      </c>
      <c r="G23" s="113"/>
      <c r="H23" s="53"/>
      <c r="I23" s="114">
        <v>-3.7776357470317379E-2</v>
      </c>
      <c r="J23" s="53"/>
      <c r="K23" s="54">
        <v>4.9719049232657131E-3</v>
      </c>
    </row>
    <row r="24" spans="1:11" s="121" customFormat="1" ht="16.5" customHeight="1" outlineLevel="1">
      <c r="A24" s="118"/>
      <c r="B24" s="46" t="s">
        <v>25</v>
      </c>
      <c r="C24" s="55">
        <v>57.200184363905457</v>
      </c>
      <c r="D24" s="59"/>
      <c r="E24" s="56"/>
      <c r="F24" s="55">
        <v>63.053106687179245</v>
      </c>
      <c r="G24" s="59"/>
      <c r="H24"/>
      <c r="I24" s="71">
        <f>+C24/F24-1</f>
        <v>-9.2825280637026553E-2</v>
      </c>
      <c r="J24"/>
      <c r="K24" s="57"/>
    </row>
    <row r="25" spans="1:11" s="121" customFormat="1" ht="16.5" customHeight="1" outlineLevel="2">
      <c r="A25" s="39">
        <v>5</v>
      </c>
      <c r="B25" s="42" t="s">
        <v>26</v>
      </c>
      <c r="C25" s="51">
        <v>39821.440508616783</v>
      </c>
      <c r="D25" s="59"/>
      <c r="E25"/>
      <c r="F25" s="51">
        <v>44181.369827111645</v>
      </c>
      <c r="G25" s="59"/>
      <c r="H25"/>
      <c r="I25" s="65"/>
      <c r="J25"/>
      <c r="K25" s="60"/>
    </row>
    <row r="26" spans="1:11" s="121" customFormat="1" ht="16.5" customHeight="1" outlineLevel="2">
      <c r="A26" s="39">
        <v>6</v>
      </c>
      <c r="B26" s="46" t="s">
        <v>27</v>
      </c>
      <c r="C26" s="61">
        <v>200.89411431518849</v>
      </c>
      <c r="D26" s="59"/>
      <c r="E26"/>
      <c r="F26" s="61">
        <v>129.259912768384</v>
      </c>
      <c r="G26" s="59"/>
      <c r="H26"/>
      <c r="I26" s="71"/>
      <c r="J26"/>
      <c r="K26" s="57"/>
    </row>
    <row r="27" spans="1:11" s="121" customFormat="1" ht="16.5" customHeight="1" outlineLevel="1">
      <c r="A27" s="39">
        <v>7</v>
      </c>
      <c r="B27" s="49" t="s">
        <v>28</v>
      </c>
      <c r="C27" s="62">
        <v>40022.334622931972</v>
      </c>
      <c r="D27" s="63">
        <v>1</v>
      </c>
      <c r="E27" s="53"/>
      <c r="F27" s="62">
        <v>44310.629739880038</v>
      </c>
      <c r="G27" s="63">
        <v>1</v>
      </c>
      <c r="H27" s="53"/>
      <c r="I27" s="114">
        <v>-9.6778022386997509E-2</v>
      </c>
      <c r="J27" s="53"/>
      <c r="K27" s="54">
        <v>6.3191213457404416E-2</v>
      </c>
    </row>
    <row r="28" spans="1:11" s="121" customFormat="1" ht="16.5" customHeight="1" outlineLevel="2">
      <c r="A28" s="39">
        <v>8</v>
      </c>
      <c r="B28" s="42" t="s">
        <v>29</v>
      </c>
      <c r="C28" s="51">
        <v>22314.38620796633</v>
      </c>
      <c r="D28" s="65">
        <v>0.55754833940098658</v>
      </c>
      <c r="E28"/>
      <c r="F28" s="51">
        <v>26056.982219041682</v>
      </c>
      <c r="G28" s="65">
        <v>0.58805262692058113</v>
      </c>
      <c r="H28"/>
      <c r="I28" s="65"/>
      <c r="J28"/>
      <c r="K28" s="60"/>
    </row>
    <row r="29" spans="1:11" s="121" customFormat="1" ht="16.5" customHeight="1" outlineLevel="1">
      <c r="A29" s="39">
        <v>9</v>
      </c>
      <c r="B29" s="66" t="s">
        <v>7</v>
      </c>
      <c r="C29" s="67">
        <v>17707.948414965635</v>
      </c>
      <c r="D29" s="68">
        <v>0.44245166059901325</v>
      </c>
      <c r="E29" s="53"/>
      <c r="F29" s="67">
        <v>18253.647520838349</v>
      </c>
      <c r="G29" s="68">
        <v>0.41194737307941875</v>
      </c>
      <c r="H29" s="53"/>
      <c r="I29" s="68">
        <v>-2.9895345861682965E-2</v>
      </c>
      <c r="J29" s="53"/>
      <c r="K29" s="69">
        <v>0.12108805063007155</v>
      </c>
    </row>
    <row r="30" spans="1:11" s="121" customFormat="1" ht="16.5" customHeight="1" outlineLevel="1">
      <c r="A30" s="39">
        <v>10</v>
      </c>
      <c r="B30" s="42" t="s">
        <v>30</v>
      </c>
      <c r="C30" s="51">
        <v>12152.607329447304</v>
      </c>
      <c r="D30" s="65">
        <v>0.30364563796546018</v>
      </c>
      <c r="E30"/>
      <c r="F30" s="51">
        <v>13719.112089919145</v>
      </c>
      <c r="G30" s="65">
        <v>0.30961221202351358</v>
      </c>
      <c r="H30"/>
      <c r="I30" s="65"/>
      <c r="J30"/>
      <c r="K30" s="60"/>
    </row>
    <row r="31" spans="1:11" s="121" customFormat="1" ht="16.5" customHeight="1" outlineLevel="1">
      <c r="A31" s="39">
        <v>11</v>
      </c>
      <c r="B31" s="73" t="s">
        <v>31</v>
      </c>
      <c r="C31" s="51">
        <v>328.6668713268125</v>
      </c>
      <c r="D31" s="65">
        <v>8.2120864368190345E-3</v>
      </c>
      <c r="E31"/>
      <c r="F31" s="51">
        <v>-180.90966499382316</v>
      </c>
      <c r="G31" s="65">
        <v>-4.0827599620188318E-3</v>
      </c>
      <c r="H31"/>
      <c r="I31" s="65"/>
      <c r="J31"/>
      <c r="K31" s="58"/>
    </row>
    <row r="32" spans="1:11" s="121" customFormat="1" ht="16.5" customHeight="1" outlineLevel="1">
      <c r="A32" s="39">
        <v>12</v>
      </c>
      <c r="B32" s="46" t="s">
        <v>85</v>
      </c>
      <c r="C32" s="61">
        <v>-28.491773234896399</v>
      </c>
      <c r="D32" s="71">
        <v>-7.1189683218957447E-4</v>
      </c>
      <c r="E32" s="72"/>
      <c r="F32" s="61">
        <v>-57.4969434121641</v>
      </c>
      <c r="G32" s="71">
        <v>-1.2975880448933507E-3</v>
      </c>
      <c r="H32"/>
      <c r="I32" s="71"/>
      <c r="J32"/>
      <c r="K32" s="57"/>
    </row>
    <row r="33" spans="1:23" s="121" customFormat="1" ht="16.5" customHeight="1" outlineLevel="1">
      <c r="A33" s="39">
        <v>13</v>
      </c>
      <c r="B33" s="66" t="s">
        <v>33</v>
      </c>
      <c r="C33" s="67">
        <v>5255.1659874264124</v>
      </c>
      <c r="D33" s="68">
        <v>0.13130583302892357</v>
      </c>
      <c r="E33" s="117"/>
      <c r="F33" s="67">
        <v>4772.9420393251894</v>
      </c>
      <c r="G33" s="68">
        <v>0.10771550906281728</v>
      </c>
      <c r="H33"/>
      <c r="I33" s="68">
        <v>0.10103285230117764</v>
      </c>
      <c r="J33" s="53"/>
      <c r="K33" s="69">
        <v>0.14898862034132399</v>
      </c>
    </row>
    <row r="34" spans="1:23" s="121" customFormat="1" ht="16.5" customHeight="1" outlineLevel="1">
      <c r="A34" s="39">
        <v>32</v>
      </c>
      <c r="B34" s="42" t="s">
        <v>75</v>
      </c>
      <c r="C34" s="51">
        <v>1925.4955363706952</v>
      </c>
      <c r="D34" s="65">
        <v>4.8110525148311212E-2</v>
      </c>
      <c r="E34"/>
      <c r="F34" s="51">
        <v>2693.8221018884824</v>
      </c>
      <c r="G34" s="65">
        <v>6.0794037857331867E-2</v>
      </c>
      <c r="H34"/>
      <c r="I34" s="65"/>
      <c r="J34"/>
      <c r="K34" s="60"/>
    </row>
    <row r="35" spans="1:23" s="121" customFormat="1" ht="16.5" customHeight="1" outlineLevel="1">
      <c r="A35" s="39">
        <v>31</v>
      </c>
      <c r="B35" s="66" t="s">
        <v>86</v>
      </c>
      <c r="C35" s="67">
        <v>7180.6615237971082</v>
      </c>
      <c r="D35" s="68">
        <v>0.17941635817723481</v>
      </c>
      <c r="E35" s="53"/>
      <c r="F35" s="67">
        <v>7466.7641412136709</v>
      </c>
      <c r="G35" s="68">
        <v>0.16850954692014913</v>
      </c>
      <c r="H35" s="53"/>
      <c r="I35" s="68">
        <v>-3.8316814620859119E-2</v>
      </c>
      <c r="J35" s="53"/>
      <c r="K35" s="69">
        <v>0.14123286816695235</v>
      </c>
    </row>
    <row r="36" spans="1:23" ht="6.75" customHeight="1" outlineLevel="1">
      <c r="B36" s="119"/>
      <c r="C36" s="123"/>
      <c r="D36" s="124"/>
      <c r="E36" s="125"/>
      <c r="F36" s="123"/>
      <c r="G36" s="124"/>
      <c r="H36" s="125"/>
      <c r="I36" s="124"/>
      <c r="J36" s="125"/>
      <c r="K36" s="126"/>
    </row>
    <row r="37" spans="1:23" s="73" customFormat="1" ht="9" customHeight="1">
      <c r="A37" s="127"/>
      <c r="C37" s="128"/>
      <c r="K37" s="129"/>
    </row>
    <row r="38" spans="1:23" ht="15" customHeight="1">
      <c r="B38" s="139" t="s">
        <v>53</v>
      </c>
      <c r="C38" s="140"/>
      <c r="D38" s="140"/>
      <c r="E38" s="141"/>
      <c r="F38" s="140"/>
      <c r="G38" s="140"/>
      <c r="H38" s="141"/>
      <c r="I38" s="140"/>
      <c r="J38" s="141"/>
      <c r="K38" s="140"/>
      <c r="L38" s="133"/>
      <c r="M38" s="133"/>
      <c r="N38" s="133"/>
      <c r="O38" s="133"/>
      <c r="P38" s="133"/>
      <c r="Q38" s="133"/>
      <c r="R38" s="133"/>
      <c r="S38" s="133"/>
      <c r="T38" s="133"/>
      <c r="U38" s="133"/>
      <c r="V38" s="133"/>
      <c r="W38" s="133"/>
    </row>
    <row r="39" spans="1:23" ht="15" customHeight="1">
      <c r="B39" s="139" t="s">
        <v>54</v>
      </c>
      <c r="C39" s="140"/>
      <c r="D39" s="140"/>
      <c r="E39" s="141"/>
      <c r="F39" s="140"/>
      <c r="G39" s="140"/>
      <c r="H39" s="141"/>
      <c r="I39" s="140"/>
      <c r="J39" s="141"/>
      <c r="K39" s="140"/>
      <c r="L39" s="133"/>
      <c r="M39" s="133"/>
      <c r="N39" s="133"/>
      <c r="O39" s="133"/>
      <c r="P39" s="133"/>
      <c r="Q39" s="133"/>
      <c r="R39" s="133"/>
      <c r="S39" s="133"/>
      <c r="T39" s="133"/>
      <c r="U39" s="133"/>
      <c r="V39" s="133"/>
      <c r="W39" s="133"/>
    </row>
    <row r="40" spans="1:23" ht="17.25" customHeight="1">
      <c r="B40" s="100" t="s">
        <v>87</v>
      </c>
      <c r="C40" s="100"/>
      <c r="D40" s="100"/>
      <c r="E40" s="100"/>
      <c r="F40" s="100"/>
      <c r="G40" s="100"/>
      <c r="H40" s="100"/>
      <c r="I40" s="100"/>
      <c r="J40" s="100"/>
      <c r="K40" s="100"/>
      <c r="L40" s="133"/>
      <c r="M40" s="133"/>
      <c r="N40" s="133"/>
      <c r="O40" s="133"/>
      <c r="P40" s="133"/>
      <c r="Q40" s="133"/>
      <c r="R40" s="133"/>
      <c r="S40" s="133"/>
      <c r="T40" s="133"/>
      <c r="U40" s="133"/>
      <c r="V40" s="133"/>
      <c r="W40" s="133"/>
    </row>
    <row r="41" spans="1:23" ht="46.5" hidden="1" customHeight="1" outlineLevel="1">
      <c r="B41" s="142"/>
      <c r="C41" s="142"/>
      <c r="D41" s="142"/>
      <c r="E41" s="142"/>
      <c r="F41" s="142"/>
      <c r="G41" s="142"/>
      <c r="H41" s="142"/>
      <c r="I41" s="142"/>
      <c r="J41" s="142"/>
      <c r="K41" s="142"/>
      <c r="L41" s="133"/>
      <c r="M41" s="133"/>
      <c r="N41" s="133"/>
      <c r="O41" s="133"/>
      <c r="P41" s="133"/>
      <c r="Q41" s="133"/>
      <c r="R41" s="133"/>
      <c r="S41" s="133"/>
      <c r="T41" s="133"/>
      <c r="U41" s="133"/>
      <c r="V41" s="133"/>
      <c r="W41" s="133"/>
    </row>
    <row r="42" spans="1:23" ht="17.25" customHeight="1" collapsed="1">
      <c r="B42" s="143" t="s">
        <v>88</v>
      </c>
      <c r="C42" s="140"/>
      <c r="D42" s="140"/>
      <c r="E42" s="141"/>
      <c r="F42" s="140"/>
      <c r="G42" s="140"/>
      <c r="H42" s="141"/>
      <c r="I42" s="140"/>
      <c r="J42" s="141"/>
      <c r="K42" s="140"/>
      <c r="L42" s="133"/>
      <c r="M42" s="133"/>
      <c r="N42" s="133"/>
      <c r="O42" s="133"/>
      <c r="P42" s="133"/>
      <c r="Q42" s="133"/>
      <c r="R42" s="133"/>
      <c r="S42" s="133"/>
      <c r="T42" s="133"/>
      <c r="U42" s="133"/>
      <c r="V42" s="133"/>
      <c r="W42" s="133"/>
    </row>
    <row r="43" spans="1:23" ht="15" customHeight="1">
      <c r="B43" s="143" t="s">
        <v>57</v>
      </c>
      <c r="C43" s="140"/>
      <c r="D43" s="140"/>
      <c r="E43" s="141"/>
      <c r="F43" s="140"/>
      <c r="G43" s="140"/>
      <c r="H43" s="141"/>
      <c r="I43" s="140"/>
      <c r="J43" s="141"/>
      <c r="K43" s="140"/>
      <c r="L43" s="133"/>
      <c r="M43" s="133"/>
      <c r="N43" s="133"/>
      <c r="O43" s="133"/>
      <c r="P43" s="133"/>
      <c r="Q43" s="133"/>
      <c r="R43" s="133"/>
      <c r="S43" s="133"/>
      <c r="T43" s="133"/>
      <c r="U43" s="133"/>
      <c r="V43" s="133"/>
      <c r="W43" s="133"/>
    </row>
    <row r="44" spans="1:23" ht="13.5" customHeight="1">
      <c r="B44" s="136" t="s">
        <v>89</v>
      </c>
      <c r="C44" s="140"/>
      <c r="D44" s="140"/>
      <c r="E44" s="141"/>
      <c r="F44" s="140"/>
      <c r="G44" s="140"/>
      <c r="H44" s="141"/>
      <c r="I44" s="140"/>
      <c r="J44" s="141"/>
      <c r="K44" s="140"/>
      <c r="L44" s="133"/>
      <c r="M44" s="133"/>
      <c r="N44" s="133"/>
      <c r="O44" s="133"/>
      <c r="P44" s="133"/>
      <c r="Q44" s="133"/>
      <c r="R44" s="133"/>
      <c r="S44" s="133"/>
      <c r="T44" s="133"/>
      <c r="U44" s="133"/>
      <c r="V44" s="133"/>
      <c r="W44" s="133"/>
    </row>
    <row r="45" spans="1:23" ht="19.5" customHeight="1">
      <c r="B45" s="100" t="s">
        <v>90</v>
      </c>
      <c r="C45" s="100"/>
      <c r="D45" s="100"/>
      <c r="E45" s="100"/>
      <c r="F45" s="100"/>
      <c r="G45" s="100"/>
      <c r="H45" s="100"/>
      <c r="I45" s="100"/>
      <c r="J45" s="100"/>
      <c r="K45" s="100"/>
      <c r="L45" s="133"/>
      <c r="M45" s="133"/>
      <c r="N45" s="133"/>
      <c r="O45" s="133"/>
      <c r="P45" s="133"/>
      <c r="Q45" s="133"/>
      <c r="R45" s="133"/>
      <c r="S45" s="133"/>
      <c r="T45" s="133"/>
      <c r="U45" s="133"/>
      <c r="V45" s="133"/>
      <c r="W45" s="133"/>
    </row>
    <row r="46" spans="1:23" ht="16.5" customHeight="1">
      <c r="B46" s="137"/>
      <c r="C46" s="137"/>
      <c r="D46" s="137"/>
      <c r="E46" s="137"/>
      <c r="F46" s="137"/>
      <c r="G46" s="137"/>
      <c r="H46" s="137"/>
      <c r="I46" s="137"/>
      <c r="J46" s="137"/>
      <c r="K46" s="137"/>
      <c r="L46" s="133"/>
      <c r="M46" s="133"/>
      <c r="N46" s="133"/>
      <c r="O46" s="133"/>
      <c r="P46" s="133"/>
      <c r="Q46" s="133"/>
      <c r="R46" s="133"/>
      <c r="S46" s="133"/>
      <c r="T46" s="133"/>
      <c r="U46" s="133"/>
      <c r="V46" s="133"/>
      <c r="W46" s="133"/>
    </row>
    <row r="47" spans="1:23" ht="16.5" customHeight="1">
      <c r="B47" s="137"/>
      <c r="C47" s="137"/>
      <c r="D47" s="137"/>
      <c r="E47" s="137"/>
      <c r="F47" s="137"/>
      <c r="G47" s="137"/>
      <c r="H47" s="137"/>
      <c r="I47" s="137"/>
      <c r="J47" s="137"/>
      <c r="K47" s="137"/>
      <c r="L47" s="133"/>
      <c r="M47" s="133"/>
      <c r="N47" s="133"/>
      <c r="O47" s="133"/>
      <c r="P47" s="133"/>
      <c r="Q47" s="133"/>
      <c r="R47" s="133"/>
      <c r="S47" s="133"/>
      <c r="T47" s="133"/>
      <c r="U47" s="133"/>
      <c r="V47" s="133"/>
      <c r="W47" s="133"/>
    </row>
  </sheetData>
  <mergeCells count="4">
    <mergeCell ref="B40:K40"/>
    <mergeCell ref="B41:K41"/>
    <mergeCell ref="B45:K45"/>
    <mergeCell ref="B46:K47"/>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5121"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5121"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rgb="FFFFFF00"/>
    <pageSetUpPr fitToPage="1"/>
  </sheetPr>
  <dimension ref="A1:W43"/>
  <sheetViews>
    <sheetView showGridLines="0" zoomScale="80" zoomScaleNormal="80" workbookViewId="0">
      <pane xSplit="2" ySplit="4" topLeftCell="C5" activePane="bottomRight" state="frozen"/>
      <selection pane="topRight"/>
      <selection pane="bottomLeft"/>
      <selection pane="bottomRight"/>
    </sheetView>
  </sheetViews>
  <sheetFormatPr baseColWidth="10" defaultColWidth="11.42578125" defaultRowHeight="16.5" outlineLevelRow="2"/>
  <cols>
    <col min="1" max="1" width="29" style="108" hidden="1" customWidth="1"/>
    <col min="2" max="2" width="50.85546875" style="42" customWidth="1"/>
    <col min="3" max="3" width="12.5703125" style="42" bestFit="1" customWidth="1"/>
    <col min="4" max="4" width="9.85546875" style="42" bestFit="1" customWidth="1"/>
    <col min="5" max="5" width="1.7109375" style="42" customWidth="1"/>
    <col min="6" max="6" width="13.7109375" style="42" customWidth="1"/>
    <col min="7" max="7" width="11.42578125" style="42" customWidth="1"/>
    <col min="8" max="8" width="1.7109375" style="42" customWidth="1"/>
    <col min="9" max="9" width="13" style="42" customWidth="1"/>
    <col min="10" max="10" width="1.7109375" style="42" customWidth="1"/>
    <col min="11" max="11" width="13.7109375" style="41" customWidth="1"/>
    <col min="12" max="12" width="4.5703125" style="42" customWidth="1"/>
    <col min="13" max="24" width="11.42578125" style="42" customWidth="1"/>
    <col min="25" max="16384" width="11.42578125" style="42"/>
  </cols>
  <sheetData>
    <row r="1" spans="1:11" ht="18.75">
      <c r="A1" s="39" t="s">
        <v>66</v>
      </c>
      <c r="B1" s="40" t="s">
        <v>91</v>
      </c>
    </row>
    <row r="2" spans="1:11" ht="17.25" thickBot="1">
      <c r="B2" s="43" t="s">
        <v>17</v>
      </c>
      <c r="C2" s="45"/>
      <c r="D2" s="45"/>
      <c r="E2" s="45"/>
      <c r="F2" s="45"/>
      <c r="G2" s="45"/>
      <c r="H2" s="45"/>
      <c r="I2" s="45"/>
      <c r="J2" s="45"/>
      <c r="K2" s="44"/>
    </row>
    <row r="3" spans="1:11">
      <c r="B3" s="109" t="s">
        <v>68</v>
      </c>
      <c r="C3" s="110"/>
      <c r="D3" s="111"/>
      <c r="E3" s="111"/>
      <c r="F3" s="111"/>
      <c r="G3" s="111"/>
      <c r="H3" s="111"/>
      <c r="I3" s="111"/>
      <c r="J3" s="111"/>
      <c r="K3" s="112"/>
    </row>
    <row r="4" spans="1:11" ht="34.5">
      <c r="B4" s="46"/>
      <c r="C4" s="47" t="str">
        <f>+'(4) Division SA'!C4</f>
        <v>2Q 18</v>
      </c>
      <c r="D4" s="47" t="s">
        <v>19</v>
      </c>
      <c r="E4"/>
      <c r="F4" s="47" t="str">
        <f>+'(4) Division SA'!F4</f>
        <v>2Q 17</v>
      </c>
      <c r="G4" s="47" t="s">
        <v>19</v>
      </c>
      <c r="H4"/>
      <c r="I4" s="48" t="s">
        <v>21</v>
      </c>
      <c r="J4"/>
      <c r="K4" s="48" t="s">
        <v>92</v>
      </c>
    </row>
    <row r="5" spans="1:11" ht="16.5" customHeight="1">
      <c r="B5" s="49" t="s">
        <v>23</v>
      </c>
      <c r="C5" s="50">
        <v>1818.756052</v>
      </c>
      <c r="D5" s="113"/>
      <c r="E5" s="53"/>
      <c r="F5" s="50">
        <v>1780.5</v>
      </c>
      <c r="G5" s="113"/>
      <c r="H5" s="53"/>
      <c r="I5" s="114">
        <v>2.1486128615557432E-2</v>
      </c>
      <c r="J5" s="53"/>
      <c r="K5" s="54">
        <v>2.1482133906150835E-2</v>
      </c>
    </row>
    <row r="6" spans="1:11" ht="16.5" customHeight="1">
      <c r="B6" s="49" t="s">
        <v>70</v>
      </c>
      <c r="C6" s="50">
        <v>154.183145</v>
      </c>
      <c r="D6" s="113"/>
      <c r="E6" s="115"/>
      <c r="F6" s="50">
        <v>160.5</v>
      </c>
      <c r="G6" s="113"/>
      <c r="H6" s="53"/>
      <c r="I6" s="114">
        <f>+K6</f>
        <v>-3.9580839469205542E-2</v>
      </c>
      <c r="J6" s="53"/>
      <c r="K6" s="54">
        <v>-3.9580839469205542E-2</v>
      </c>
    </row>
    <row r="7" spans="1:11" ht="16.5" customHeight="1">
      <c r="B7" s="46" t="s">
        <v>93</v>
      </c>
      <c r="C7" s="55">
        <v>48.752084720933134</v>
      </c>
      <c r="D7" s="59"/>
      <c r="E7" s="56"/>
      <c r="F7" s="55">
        <v>36.867938115519955</v>
      </c>
      <c r="G7" s="59"/>
      <c r="H7"/>
      <c r="I7" s="71">
        <v>0.32234367346977888</v>
      </c>
      <c r="J7"/>
      <c r="K7" s="57"/>
    </row>
    <row r="8" spans="1:11" ht="16.5" customHeight="1" outlineLevel="1">
      <c r="A8" s="39">
        <f>+[1]ACTUAL!B11</f>
        <v>5</v>
      </c>
      <c r="B8" s="42" t="s">
        <v>26</v>
      </c>
      <c r="C8" s="51">
        <v>7516.7497475799173</v>
      </c>
      <c r="D8" s="59"/>
      <c r="E8"/>
      <c r="F8" s="51">
        <v>5917.3040675409529</v>
      </c>
      <c r="G8" s="59"/>
      <c r="H8"/>
      <c r="I8" s="65"/>
      <c r="J8"/>
      <c r="K8" s="60"/>
    </row>
    <row r="9" spans="1:11" ht="16.5" customHeight="1" outlineLevel="1">
      <c r="A9" s="39">
        <f t="shared" ref="A9:A14" si="0">+A8+1</f>
        <v>6</v>
      </c>
      <c r="B9" s="46" t="s">
        <v>27</v>
      </c>
      <c r="C9" s="61">
        <v>0</v>
      </c>
      <c r="D9" s="59"/>
      <c r="E9"/>
      <c r="F9" s="61">
        <v>0</v>
      </c>
      <c r="G9" s="59"/>
      <c r="H9"/>
      <c r="I9" s="71"/>
      <c r="J9"/>
      <c r="K9" s="57"/>
    </row>
    <row r="10" spans="1:11" ht="16.5" customHeight="1">
      <c r="A10" s="39">
        <f t="shared" si="0"/>
        <v>7</v>
      </c>
      <c r="B10" s="49" t="s">
        <v>28</v>
      </c>
      <c r="C10" s="62">
        <v>7516.7497475799173</v>
      </c>
      <c r="D10" s="63">
        <v>1</v>
      </c>
      <c r="E10" s="53"/>
      <c r="F10" s="62">
        <v>5917.3040675409529</v>
      </c>
      <c r="G10" s="63">
        <v>1</v>
      </c>
      <c r="H10" s="53"/>
      <c r="I10" s="114">
        <v>0.27029972801510005</v>
      </c>
      <c r="J10" s="53"/>
      <c r="K10" s="54">
        <v>0.27726686484209262</v>
      </c>
    </row>
    <row r="11" spans="1:11" ht="16.5" customHeight="1" outlineLevel="1">
      <c r="A11" s="39">
        <f t="shared" si="0"/>
        <v>8</v>
      </c>
      <c r="B11" s="42" t="s">
        <v>29</v>
      </c>
      <c r="C11" s="51">
        <v>5423.0385531056618</v>
      </c>
      <c r="D11" s="65">
        <v>0.72146056942385983</v>
      </c>
      <c r="E11"/>
      <c r="F11" s="51">
        <v>3527.1196305582921</v>
      </c>
      <c r="G11" s="65">
        <v>0.59606868099040466</v>
      </c>
      <c r="H11"/>
      <c r="I11" s="65"/>
      <c r="J11"/>
      <c r="K11" s="60"/>
    </row>
    <row r="12" spans="1:11" ht="16.5" customHeight="1">
      <c r="A12" s="39">
        <f t="shared" si="0"/>
        <v>9</v>
      </c>
      <c r="B12" s="66" t="s">
        <v>7</v>
      </c>
      <c r="C12" s="67">
        <v>2093.7111944742551</v>
      </c>
      <c r="D12" s="68">
        <v>0.27853943057614011</v>
      </c>
      <c r="E12" s="53"/>
      <c r="F12" s="67">
        <v>2390.1844369826608</v>
      </c>
      <c r="G12" s="68">
        <v>0.40393131900959534</v>
      </c>
      <c r="H12" s="53"/>
      <c r="I12" s="68">
        <v>-0.1240378097694711</v>
      </c>
      <c r="J12" s="53"/>
      <c r="K12" s="69">
        <v>-0.11876403191480711</v>
      </c>
    </row>
    <row r="13" spans="1:11" ht="16.5" customHeight="1">
      <c r="A13" s="39">
        <f t="shared" si="0"/>
        <v>10</v>
      </c>
      <c r="B13" s="42" t="s">
        <v>30</v>
      </c>
      <c r="C13" s="51">
        <v>1758.5603407676954</v>
      </c>
      <c r="D13" s="65">
        <v>0.23395222667002838</v>
      </c>
      <c r="E13"/>
      <c r="F13" s="51">
        <v>1847.1422024382193</v>
      </c>
      <c r="G13" s="65">
        <v>0.31215941945093151</v>
      </c>
      <c r="H13"/>
      <c r="I13" s="65"/>
      <c r="J13"/>
      <c r="K13" s="60"/>
    </row>
    <row r="14" spans="1:11" ht="16.5" customHeight="1">
      <c r="A14" s="39">
        <f t="shared" si="0"/>
        <v>11</v>
      </c>
      <c r="B14" s="73" t="s">
        <v>31</v>
      </c>
      <c r="C14" s="51">
        <v>11.158201665801601</v>
      </c>
      <c r="D14" s="65">
        <v>1.4844450115416015E-3</v>
      </c>
      <c r="E14"/>
      <c r="F14" s="51">
        <v>3.4765691560145999</v>
      </c>
      <c r="G14" s="65">
        <v>5.8752585912985773E-4</v>
      </c>
      <c r="H14"/>
      <c r="I14" s="65"/>
      <c r="J14"/>
      <c r="K14" s="58"/>
    </row>
    <row r="15" spans="1:11" ht="16.5" customHeight="1">
      <c r="A15" s="39" t="e">
        <f>+#REF!+1</f>
        <v>#REF!</v>
      </c>
      <c r="B15" s="66" t="s">
        <v>33</v>
      </c>
      <c r="C15" s="67">
        <v>323.99265204075829</v>
      </c>
      <c r="D15" s="68">
        <v>4.3102758894570159E-2</v>
      </c>
      <c r="E15" s="117"/>
      <c r="F15" s="67">
        <v>539.56566538842674</v>
      </c>
      <c r="G15" s="68">
        <v>9.1184373699533985E-2</v>
      </c>
      <c r="H15"/>
      <c r="I15" s="68">
        <v>-0.39953063579848069</v>
      </c>
      <c r="J15" s="53"/>
      <c r="K15" s="69">
        <v>-0.40112407587004306</v>
      </c>
    </row>
    <row r="16" spans="1:11" ht="16.5" customHeight="1">
      <c r="A16" s="39">
        <v>32</v>
      </c>
      <c r="B16" s="42" t="s">
        <v>75</v>
      </c>
      <c r="C16" s="51">
        <v>461.02997090616992</v>
      </c>
      <c r="D16" s="65">
        <v>6.1333686285698484E-2</v>
      </c>
      <c r="E16"/>
      <c r="F16" s="51">
        <v>519.33001520806135</v>
      </c>
      <c r="G16" s="65">
        <v>8.776463221770496E-2</v>
      </c>
      <c r="H16"/>
      <c r="I16" s="65"/>
      <c r="J16"/>
      <c r="K16" s="60"/>
    </row>
    <row r="17" spans="1:11" ht="16.5" customHeight="1">
      <c r="A17" s="39">
        <f>+'(1) Consolidated Q'!A33</f>
        <v>31</v>
      </c>
      <c r="B17" s="66" t="s">
        <v>86</v>
      </c>
      <c r="C17" s="67">
        <v>785.02262294692821</v>
      </c>
      <c r="D17" s="68">
        <v>0.10443644518026865</v>
      </c>
      <c r="E17" s="53"/>
      <c r="F17" s="67">
        <v>1058.8956805964881</v>
      </c>
      <c r="G17" s="68">
        <v>0.17894900591723895</v>
      </c>
      <c r="H17" s="53"/>
      <c r="I17" s="68">
        <v>-0.25864026331213674</v>
      </c>
      <c r="J17" s="53"/>
      <c r="K17" s="69">
        <v>-0.26205764391285424</v>
      </c>
    </row>
    <row r="18" spans="1:11" s="121" customFormat="1" ht="16.5" customHeight="1" outlineLevel="1" thickBot="1">
      <c r="A18" s="118"/>
      <c r="B18" s="119"/>
      <c r="C18" s="120"/>
      <c r="D18" s="45"/>
      <c r="E18" s="45"/>
      <c r="F18" s="45"/>
      <c r="G18" s="45"/>
      <c r="H18" s="45"/>
      <c r="I18" s="44"/>
      <c r="J18" s="45"/>
      <c r="K18" s="45"/>
    </row>
    <row r="19" spans="1:11" s="121" customFormat="1" ht="16.5" customHeight="1" outlineLevel="1">
      <c r="A19" s="118"/>
      <c r="B19" s="109" t="s">
        <v>77</v>
      </c>
      <c r="C19" s="110"/>
      <c r="D19" s="111"/>
      <c r="E19" s="111"/>
      <c r="F19" s="111"/>
      <c r="G19" s="111"/>
      <c r="H19" s="111"/>
      <c r="I19" s="112"/>
      <c r="J19" s="111"/>
      <c r="K19" s="112"/>
    </row>
    <row r="20" spans="1:11" s="121" customFormat="1" ht="34.5" outlineLevel="1">
      <c r="A20" s="118"/>
      <c r="B20" s="46"/>
      <c r="C20" s="47" t="s">
        <v>62</v>
      </c>
      <c r="D20" s="47" t="s">
        <v>19</v>
      </c>
      <c r="E20" s="76"/>
      <c r="F20" s="47" t="s">
        <v>94</v>
      </c>
      <c r="G20" s="47" t="s">
        <v>19</v>
      </c>
      <c r="H20"/>
      <c r="I20" s="48" t="s">
        <v>21</v>
      </c>
      <c r="J20" s="144"/>
      <c r="K20" s="48" t="s">
        <v>92</v>
      </c>
    </row>
    <row r="21" spans="1:11" s="121" customFormat="1" ht="16.5" customHeight="1" outlineLevel="1">
      <c r="A21" s="118"/>
      <c r="B21" s="49" t="s">
        <v>95</v>
      </c>
      <c r="C21" s="50">
        <v>3270.8458949999999</v>
      </c>
      <c r="D21" s="113"/>
      <c r="E21" s="53"/>
      <c r="F21" s="50">
        <v>2825.1</v>
      </c>
      <c r="G21" s="113"/>
      <c r="H21" s="53"/>
      <c r="I21" s="114">
        <v>0.15778057236911969</v>
      </c>
      <c r="J21" s="53"/>
      <c r="K21" s="54">
        <v>6.237179219861666E-3</v>
      </c>
    </row>
    <row r="22" spans="1:11" s="121" customFormat="1" ht="16.5" customHeight="1" outlineLevel="1">
      <c r="A22" s="118"/>
      <c r="B22" s="49" t="s">
        <v>24</v>
      </c>
      <c r="C22" s="50">
        <v>274.03770500000002</v>
      </c>
      <c r="D22" s="113"/>
      <c r="E22" s="115"/>
      <c r="F22" s="50">
        <v>252.8</v>
      </c>
      <c r="G22" s="113"/>
      <c r="H22" s="53"/>
      <c r="I22" s="114">
        <v>8.4009909018987416E-2</v>
      </c>
      <c r="J22" s="53"/>
      <c r="K22" s="54">
        <v>-5.8312914765107027E-2</v>
      </c>
    </row>
    <row r="23" spans="1:11" s="121" customFormat="1" ht="16.5" customHeight="1" outlineLevel="1">
      <c r="A23" s="118"/>
      <c r="B23" s="46" t="s">
        <v>25</v>
      </c>
      <c r="C23" s="55">
        <v>47.830273257064</v>
      </c>
      <c r="D23" s="59"/>
      <c r="E23" s="56"/>
      <c r="F23" s="55">
        <v>37.651876310386825</v>
      </c>
      <c r="G23" s="59"/>
      <c r="H23"/>
      <c r="I23" s="71">
        <v>0.27032907637246528</v>
      </c>
      <c r="J23"/>
      <c r="K23" s="57"/>
    </row>
    <row r="24" spans="1:11" s="121" customFormat="1" ht="16.5" customHeight="1" outlineLevel="2">
      <c r="A24" s="39">
        <v>5</v>
      </c>
      <c r="B24" s="42" t="s">
        <v>26</v>
      </c>
      <c r="C24" s="51">
        <v>13107.298312888695</v>
      </c>
      <c r="D24" s="59"/>
      <c r="E24"/>
      <c r="F24" s="51">
        <v>9518.3943312657902</v>
      </c>
      <c r="G24" s="59"/>
      <c r="H24"/>
      <c r="I24" s="65"/>
      <c r="J24"/>
      <c r="K24" s="60"/>
    </row>
    <row r="25" spans="1:11" s="121" customFormat="1" ht="16.5" customHeight="1" outlineLevel="2">
      <c r="A25" s="39">
        <v>6</v>
      </c>
      <c r="B25" s="46" t="s">
        <v>27</v>
      </c>
      <c r="C25" s="61">
        <v>0</v>
      </c>
      <c r="D25" s="59"/>
      <c r="E25"/>
      <c r="F25" s="61">
        <v>0</v>
      </c>
      <c r="G25" s="59"/>
      <c r="H25"/>
      <c r="I25" s="71"/>
      <c r="J25"/>
      <c r="K25" s="57"/>
    </row>
    <row r="26" spans="1:11" s="121" customFormat="1" ht="16.5" customHeight="1" outlineLevel="1">
      <c r="A26" s="39">
        <v>7</v>
      </c>
      <c r="B26" s="49" t="s">
        <v>28</v>
      </c>
      <c r="C26" s="62">
        <v>13107.298312888695</v>
      </c>
      <c r="D26" s="63">
        <v>1</v>
      </c>
      <c r="E26" s="53"/>
      <c r="F26" s="62">
        <v>9518.3943312657902</v>
      </c>
      <c r="G26" s="63">
        <v>1</v>
      </c>
      <c r="H26" s="53"/>
      <c r="I26" s="114">
        <f>+C26/F26-1</f>
        <v>0.37704930650269031</v>
      </c>
      <c r="J26" s="53"/>
      <c r="K26" s="54">
        <v>0.236070946942458</v>
      </c>
    </row>
    <row r="27" spans="1:11" s="121" customFormat="1" ht="16.5" customHeight="1" outlineLevel="2">
      <c r="A27" s="39">
        <v>8</v>
      </c>
      <c r="B27" s="42" t="s">
        <v>29</v>
      </c>
      <c r="C27" s="51">
        <v>9312.2530830282867</v>
      </c>
      <c r="D27" s="65">
        <v>0.71046319849692774</v>
      </c>
      <c r="E27"/>
      <c r="F27" s="51">
        <v>5684.9205229188774</v>
      </c>
      <c r="G27" s="65">
        <v>0.59725625195472187</v>
      </c>
      <c r="H27"/>
      <c r="I27" s="65"/>
      <c r="J27"/>
      <c r="K27" s="60"/>
    </row>
    <row r="28" spans="1:11" s="121" customFormat="1" ht="16.5" customHeight="1" outlineLevel="1">
      <c r="A28" s="39">
        <v>9</v>
      </c>
      <c r="B28" s="66" t="s">
        <v>7</v>
      </c>
      <c r="C28" s="67">
        <v>3795.0452298604077</v>
      </c>
      <c r="D28" s="68">
        <v>0.28953680150307221</v>
      </c>
      <c r="E28" s="53"/>
      <c r="F28" s="67">
        <v>3833.4738083469138</v>
      </c>
      <c r="G28" s="68">
        <v>0.40274374804527818</v>
      </c>
      <c r="H28" s="53"/>
      <c r="I28" s="68">
        <f>+C28/F28-1</f>
        <v>-1.002447920808347E-2</v>
      </c>
      <c r="J28" s="53"/>
      <c r="K28" s="69">
        <v>-0.14414465701375512</v>
      </c>
    </row>
    <row r="29" spans="1:11" s="121" customFormat="1" ht="16.5" customHeight="1" outlineLevel="1">
      <c r="A29" s="39">
        <v>10</v>
      </c>
      <c r="B29" s="42" t="s">
        <v>30</v>
      </c>
      <c r="C29" s="51">
        <v>3322.6969134975839</v>
      </c>
      <c r="D29" s="65">
        <v>0.25349975518832152</v>
      </c>
      <c r="E29"/>
      <c r="F29" s="51">
        <v>3049.8148930717362</v>
      </c>
      <c r="G29" s="65">
        <v>0.32041274892906868</v>
      </c>
      <c r="H29"/>
      <c r="I29" s="65"/>
      <c r="J29"/>
      <c r="K29" s="60"/>
    </row>
    <row r="30" spans="1:11" s="121" customFormat="1" ht="16.5" customHeight="1" outlineLevel="1">
      <c r="A30" s="39">
        <v>11</v>
      </c>
      <c r="B30" s="73" t="s">
        <v>31</v>
      </c>
      <c r="C30" s="51">
        <v>31.104703799508503</v>
      </c>
      <c r="D30" s="65">
        <v>2.3730827709111161E-3</v>
      </c>
      <c r="E30"/>
      <c r="F30" s="51">
        <v>15.3364947009015</v>
      </c>
      <c r="G30" s="65">
        <v>1.6112480915530633E-3</v>
      </c>
      <c r="H30"/>
      <c r="I30" s="65"/>
      <c r="J30"/>
      <c r="K30" s="58"/>
    </row>
    <row r="31" spans="1:11" s="121" customFormat="1" ht="16.5" customHeight="1" outlineLevel="1">
      <c r="A31" s="39">
        <v>13</v>
      </c>
      <c r="B31" s="66" t="s">
        <v>33</v>
      </c>
      <c r="C31" s="67">
        <v>441.24361256331582</v>
      </c>
      <c r="D31" s="68">
        <v>3.3663963543839638E-2</v>
      </c>
      <c r="E31" s="117"/>
      <c r="F31" s="67">
        <v>768.3224205742755</v>
      </c>
      <c r="G31" s="68">
        <v>8.0719751024656408E-2</v>
      </c>
      <c r="H31"/>
      <c r="I31" s="68">
        <f>+C31/F31-1</f>
        <v>-0.42570514572057871</v>
      </c>
      <c r="J31" s="53"/>
      <c r="K31" s="69">
        <v>-0.44261951312809467</v>
      </c>
    </row>
    <row r="32" spans="1:11" s="121" customFormat="1" ht="16.5" customHeight="1" outlineLevel="1">
      <c r="A32" s="39">
        <v>32</v>
      </c>
      <c r="B32" s="42" t="s">
        <v>75</v>
      </c>
      <c r="C32" s="51">
        <v>884.84006240243184</v>
      </c>
      <c r="D32" s="65">
        <v>6.7507432979712456E-2</v>
      </c>
      <c r="E32"/>
      <c r="F32" s="51">
        <v>890.17215929855217</v>
      </c>
      <c r="G32" s="65">
        <v>9.3521252463195009E-2</v>
      </c>
      <c r="H32"/>
      <c r="I32" s="65"/>
      <c r="J32"/>
      <c r="K32" s="60"/>
    </row>
    <row r="33" spans="1:23" s="121" customFormat="1" ht="16.5" customHeight="1" outlineLevel="1">
      <c r="A33" s="39">
        <v>31</v>
      </c>
      <c r="B33" s="66" t="s">
        <v>86</v>
      </c>
      <c r="C33" s="67">
        <v>1326.0836749657476</v>
      </c>
      <c r="D33" s="68">
        <v>0.1011713965235521</v>
      </c>
      <c r="E33" s="53"/>
      <c r="F33" s="67">
        <v>1658.4945798728277</v>
      </c>
      <c r="G33" s="68">
        <v>0.1742410034878514</v>
      </c>
      <c r="H33" s="53"/>
      <c r="I33" s="68">
        <f>+C33/F33-1</f>
        <v>-0.20042929831737477</v>
      </c>
      <c r="J33" s="53"/>
      <c r="K33" s="69">
        <v>-0.26973955315240983</v>
      </c>
    </row>
    <row r="34" spans="1:23" ht="7.5" customHeight="1" outlineLevel="1">
      <c r="B34" s="145"/>
      <c r="C34" s="129"/>
      <c r="D34" s="129"/>
      <c r="E34" s="73"/>
      <c r="F34" s="129"/>
      <c r="G34" s="129"/>
      <c r="H34" s="73"/>
      <c r="I34" s="129"/>
      <c r="J34" s="73"/>
      <c r="K34" s="129"/>
      <c r="L34" s="133"/>
      <c r="M34" s="133"/>
      <c r="N34" s="133"/>
      <c r="O34" s="133"/>
      <c r="P34" s="133"/>
      <c r="Q34" s="133"/>
      <c r="R34" s="133"/>
      <c r="S34" s="133"/>
      <c r="T34" s="133"/>
      <c r="U34" s="133"/>
      <c r="V34" s="133"/>
      <c r="W34" s="133"/>
    </row>
    <row r="35" spans="1:23" ht="4.5" customHeight="1">
      <c r="B35" s="145"/>
      <c r="C35" s="129"/>
      <c r="D35" s="129"/>
      <c r="E35" s="73"/>
      <c r="F35" s="129"/>
      <c r="G35" s="129"/>
      <c r="H35" s="73"/>
      <c r="I35" s="129"/>
      <c r="J35" s="73"/>
      <c r="K35" s="129"/>
      <c r="L35" s="133"/>
      <c r="M35" s="133"/>
      <c r="N35" s="133"/>
      <c r="O35" s="133"/>
      <c r="P35" s="133"/>
      <c r="Q35" s="133"/>
      <c r="R35" s="133"/>
      <c r="S35" s="133"/>
      <c r="T35" s="133"/>
      <c r="U35" s="133"/>
      <c r="V35" s="133"/>
      <c r="W35" s="133"/>
    </row>
    <row r="36" spans="1:23">
      <c r="B36" s="105" t="s">
        <v>53</v>
      </c>
      <c r="C36" s="146"/>
      <c r="D36" s="102"/>
      <c r="E36" s="102"/>
      <c r="F36" s="102"/>
      <c r="G36" s="102"/>
      <c r="H36" s="102"/>
      <c r="I36" s="146"/>
      <c r="J36" s="147"/>
      <c r="K36" s="147"/>
      <c r="L36" s="133"/>
      <c r="M36" s="133"/>
      <c r="N36" s="133"/>
      <c r="O36" s="133"/>
      <c r="P36" s="133"/>
      <c r="Q36" s="133"/>
      <c r="R36" s="133"/>
      <c r="S36" s="133"/>
      <c r="T36" s="133"/>
      <c r="U36" s="133"/>
      <c r="V36" s="133"/>
      <c r="W36" s="133"/>
    </row>
    <row r="37" spans="1:23">
      <c r="B37" s="94" t="s">
        <v>96</v>
      </c>
      <c r="C37" s="146"/>
      <c r="D37" s="102"/>
      <c r="E37" s="102"/>
      <c r="F37" s="102"/>
      <c r="G37" s="102"/>
      <c r="H37" s="102"/>
      <c r="I37" s="146"/>
      <c r="J37" s="147"/>
      <c r="K37" s="147"/>
      <c r="L37" s="133"/>
      <c r="M37" s="133"/>
      <c r="N37" s="133"/>
      <c r="O37" s="133"/>
      <c r="P37" s="133"/>
      <c r="Q37" s="133"/>
      <c r="R37" s="133"/>
      <c r="S37" s="133"/>
      <c r="T37" s="133"/>
      <c r="U37" s="133"/>
      <c r="V37" s="133"/>
      <c r="W37" s="133"/>
    </row>
    <row r="38" spans="1:23" ht="17.25" customHeight="1">
      <c r="B38" s="94" t="s">
        <v>97</v>
      </c>
      <c r="C38" s="41"/>
      <c r="I38" s="41"/>
      <c r="J38" s="73"/>
      <c r="K38" s="129"/>
      <c r="L38" s="133"/>
      <c r="M38" s="133"/>
      <c r="N38" s="133"/>
      <c r="O38" s="133"/>
      <c r="P38" s="133"/>
      <c r="Q38" s="133"/>
      <c r="R38" s="133"/>
      <c r="S38" s="133"/>
      <c r="T38" s="133"/>
      <c r="U38" s="133"/>
      <c r="V38" s="133"/>
      <c r="W38" s="133"/>
    </row>
    <row r="39" spans="1:23" ht="17.25" customHeight="1">
      <c r="B39" s="100" t="s">
        <v>98</v>
      </c>
      <c r="C39" s="100"/>
      <c r="D39" s="100"/>
      <c r="E39" s="100"/>
      <c r="F39" s="100"/>
      <c r="G39" s="100"/>
      <c r="H39" s="100"/>
      <c r="I39" s="100"/>
      <c r="J39" s="100"/>
      <c r="K39" s="100"/>
      <c r="L39" s="133"/>
      <c r="M39" s="133"/>
      <c r="N39" s="133"/>
      <c r="O39" s="133"/>
      <c r="P39" s="133"/>
      <c r="Q39" s="133"/>
      <c r="R39" s="133"/>
      <c r="S39" s="133"/>
      <c r="T39" s="133"/>
      <c r="U39" s="133"/>
      <c r="V39" s="133"/>
      <c r="W39" s="133"/>
    </row>
    <row r="40" spans="1:23" ht="13.5" customHeight="1">
      <c r="B40" s="136"/>
      <c r="C40" s="129"/>
      <c r="D40" s="129"/>
      <c r="E40" s="73"/>
      <c r="F40" s="129"/>
      <c r="G40" s="129"/>
      <c r="H40" s="73"/>
      <c r="I40" s="129"/>
      <c r="J40" s="73"/>
      <c r="K40" s="129"/>
      <c r="L40" s="133"/>
      <c r="M40" s="133"/>
      <c r="N40" s="133"/>
      <c r="O40" s="133"/>
      <c r="P40" s="133"/>
      <c r="Q40" s="133"/>
      <c r="R40" s="133"/>
      <c r="S40" s="133"/>
      <c r="T40" s="133"/>
      <c r="U40" s="133"/>
      <c r="V40" s="133"/>
      <c r="W40" s="133"/>
    </row>
    <row r="41" spans="1:23" ht="46.5" customHeight="1">
      <c r="B41" s="142"/>
      <c r="C41" s="142"/>
      <c r="D41" s="142"/>
      <c r="E41" s="142"/>
      <c r="F41" s="142"/>
      <c r="G41" s="142"/>
      <c r="H41" s="142"/>
      <c r="I41" s="142"/>
      <c r="J41" s="142"/>
      <c r="K41" s="142"/>
      <c r="L41" s="133"/>
      <c r="M41" s="133"/>
      <c r="N41" s="133"/>
      <c r="O41" s="133"/>
      <c r="P41" s="133"/>
      <c r="Q41" s="133"/>
      <c r="R41" s="133"/>
      <c r="S41" s="133"/>
      <c r="T41" s="133"/>
      <c r="U41" s="133"/>
      <c r="V41" s="133"/>
      <c r="W41" s="133"/>
    </row>
    <row r="42" spans="1:23" ht="16.5" customHeight="1">
      <c r="B42" s="137"/>
      <c r="C42" s="137"/>
      <c r="D42" s="137"/>
      <c r="E42" s="137"/>
      <c r="F42" s="137"/>
      <c r="G42" s="137"/>
      <c r="H42" s="137"/>
      <c r="I42" s="137"/>
      <c r="J42" s="137"/>
      <c r="K42" s="137"/>
      <c r="L42" s="133"/>
      <c r="M42" s="133"/>
      <c r="N42" s="133"/>
      <c r="O42" s="133"/>
      <c r="P42" s="133"/>
      <c r="Q42" s="133"/>
      <c r="R42" s="133"/>
      <c r="S42" s="133"/>
      <c r="T42" s="133"/>
      <c r="U42" s="133"/>
      <c r="V42" s="133"/>
      <c r="W42" s="133"/>
    </row>
    <row r="43" spans="1:23" ht="16.5" customHeight="1">
      <c r="B43" s="137"/>
      <c r="C43" s="137"/>
      <c r="D43" s="137"/>
      <c r="E43" s="137"/>
      <c r="F43" s="137"/>
      <c r="G43" s="137"/>
      <c r="H43" s="137"/>
      <c r="I43" s="137"/>
      <c r="J43" s="137"/>
      <c r="K43" s="137"/>
      <c r="L43" s="133"/>
      <c r="M43" s="133"/>
      <c r="N43" s="133"/>
      <c r="O43" s="133"/>
      <c r="P43" s="133"/>
      <c r="Q43" s="133"/>
      <c r="R43" s="133"/>
      <c r="S43" s="133"/>
      <c r="T43" s="133"/>
      <c r="U43" s="133"/>
      <c r="V43" s="133"/>
      <c r="W43" s="133"/>
    </row>
  </sheetData>
  <mergeCells count="3">
    <mergeCell ref="B39:K39"/>
    <mergeCell ref="B41:K41"/>
    <mergeCell ref="B42:K43"/>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6145"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6145"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A1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pageSetUpPr fitToPage="1"/>
  </sheetPr>
  <dimension ref="A1:K51"/>
  <sheetViews>
    <sheetView showGridLines="0" zoomScale="110" zoomScaleNormal="110" workbookViewId="0"/>
  </sheetViews>
  <sheetFormatPr baseColWidth="10" defaultColWidth="0" defaultRowHeight="16.5" customHeight="1" zeroHeight="1"/>
  <cols>
    <col min="1" max="1" width="44" style="42" customWidth="1"/>
    <col min="2" max="2" width="17.28515625" style="42" customWidth="1"/>
    <col min="3" max="3" width="11.42578125" style="42" customWidth="1"/>
    <col min="4" max="4" width="4.85546875" style="42" customWidth="1"/>
    <col min="5" max="5" width="11.42578125" style="42" customWidth="1"/>
    <col min="6" max="6" width="8.85546875" style="42" customWidth="1"/>
    <col min="7" max="7" width="13.5703125" style="42" customWidth="1"/>
    <col min="8" max="8" width="11.42578125" style="42" hidden="1" customWidth="1"/>
    <col min="9" max="11" width="0" style="42" hidden="1" customWidth="1"/>
    <col min="12" max="16384" width="11.42578125" style="42" hidden="1"/>
  </cols>
  <sheetData>
    <row r="1" spans="1:6" ht="18.75">
      <c r="A1" s="40" t="s">
        <v>99</v>
      </c>
      <c r="B1" s="40"/>
    </row>
    <row r="2" spans="1:6" ht="17.25" thickBot="1">
      <c r="A2" s="148" t="s">
        <v>100</v>
      </c>
      <c r="B2" s="148"/>
      <c r="C2" s="149"/>
      <c r="D2" s="149"/>
      <c r="E2" s="149"/>
      <c r="F2" s="149"/>
    </row>
    <row r="3" spans="1:6" ht="27.75" customHeight="1" thickTop="1" thickBot="1">
      <c r="A3" s="45"/>
      <c r="B3" s="45"/>
      <c r="C3" s="150" t="s">
        <v>101</v>
      </c>
      <c r="D3" s="151"/>
      <c r="E3" s="152" t="s">
        <v>102</v>
      </c>
      <c r="F3" s="153"/>
    </row>
    <row r="4" spans="1:6">
      <c r="A4" s="154" t="s">
        <v>103</v>
      </c>
      <c r="B4" s="154"/>
      <c r="C4" s="46"/>
      <c r="D4" s="46"/>
      <c r="E4" s="46"/>
      <c r="F4" s="73"/>
    </row>
    <row r="5" spans="1:6">
      <c r="A5" s="155" t="s">
        <v>104</v>
      </c>
    </row>
    <row r="6" spans="1:6">
      <c r="A6" s="42" t="s">
        <v>105</v>
      </c>
      <c r="B6" s="156" t="s">
        <v>106</v>
      </c>
      <c r="C6" s="51">
        <v>23469.409819425615</v>
      </c>
      <c r="D6" s="156" t="s">
        <v>106</v>
      </c>
      <c r="E6" s="51">
        <v>18766.855587531627</v>
      </c>
      <c r="F6" s="157"/>
    </row>
    <row r="7" spans="1:6">
      <c r="A7" s="42" t="s">
        <v>107</v>
      </c>
      <c r="C7" s="51">
        <v>13766.191813661961</v>
      </c>
      <c r="E7" s="51">
        <v>17576</v>
      </c>
      <c r="F7" s="157"/>
    </row>
    <row r="8" spans="1:6">
      <c r="A8" s="42" t="s">
        <v>108</v>
      </c>
      <c r="C8" s="51">
        <v>11384.914846403524</v>
      </c>
      <c r="E8" s="51">
        <v>11364.221781186678</v>
      </c>
      <c r="F8" s="157"/>
    </row>
    <row r="9" spans="1:6">
      <c r="A9" s="42" t="s">
        <v>109</v>
      </c>
      <c r="C9" s="51">
        <v>8330.4156089282005</v>
      </c>
      <c r="E9" s="51">
        <v>7949.6743052662496</v>
      </c>
      <c r="F9" s="157"/>
    </row>
    <row r="10" spans="1:6">
      <c r="A10" s="80" t="s">
        <v>110</v>
      </c>
      <c r="B10" s="80"/>
      <c r="C10" s="81">
        <v>56950.9320884193</v>
      </c>
      <c r="D10" s="80"/>
      <c r="E10" s="81">
        <v>55657</v>
      </c>
      <c r="F10" s="128"/>
    </row>
    <row r="11" spans="1:6">
      <c r="A11" s="155" t="s">
        <v>111</v>
      </c>
      <c r="B11" s="155"/>
      <c r="C11" s="51"/>
      <c r="E11" s="51"/>
      <c r="F11" s="157"/>
    </row>
    <row r="12" spans="1:6">
      <c r="A12" s="42" t="s">
        <v>111</v>
      </c>
      <c r="C12" s="51">
        <v>121441.63143250237</v>
      </c>
      <c r="E12" s="51">
        <v>121968</v>
      </c>
      <c r="F12" s="157"/>
    </row>
    <row r="13" spans="1:6">
      <c r="A13" s="42" t="s">
        <v>112</v>
      </c>
      <c r="C13" s="51">
        <v>-48918.1861606073</v>
      </c>
      <c r="E13" s="51">
        <v>-46141</v>
      </c>
      <c r="F13" s="157"/>
    </row>
    <row r="14" spans="1:6">
      <c r="A14" s="80" t="s">
        <v>113</v>
      </c>
      <c r="B14" s="80"/>
      <c r="C14" s="81">
        <v>72523.445271895063</v>
      </c>
      <c r="D14" s="80"/>
      <c r="E14" s="81">
        <v>75827.334389812793</v>
      </c>
      <c r="F14" s="128"/>
    </row>
    <row r="15" spans="1:6">
      <c r="A15" s="42" t="s">
        <v>114</v>
      </c>
      <c r="C15" s="51">
        <v>11327.228857379507</v>
      </c>
      <c r="E15" s="51">
        <v>12540</v>
      </c>
      <c r="F15" s="157"/>
    </row>
    <row r="16" spans="1:6">
      <c r="A16" s="42" t="s">
        <v>115</v>
      </c>
      <c r="C16" s="51">
        <v>122393.68301566785</v>
      </c>
      <c r="E16" s="51">
        <v>124242.9462641647</v>
      </c>
      <c r="F16" s="157"/>
    </row>
    <row r="17" spans="1:7">
      <c r="A17" s="42" t="s">
        <v>116</v>
      </c>
      <c r="C17" s="51">
        <v>18270.895969707602</v>
      </c>
      <c r="E17" s="51">
        <v>17409.807092568004</v>
      </c>
      <c r="F17" s="157"/>
    </row>
    <row r="18" spans="1:7">
      <c r="A18" s="158" t="s">
        <v>117</v>
      </c>
      <c r="B18" s="159" t="s">
        <v>106</v>
      </c>
      <c r="C18" s="160">
        <v>281466.18520306936</v>
      </c>
      <c r="D18" s="159" t="s">
        <v>106</v>
      </c>
      <c r="E18" s="160">
        <v>285677</v>
      </c>
      <c r="F18" s="161"/>
    </row>
    <row r="19" spans="1:7" ht="17.25" thickBot="1">
      <c r="A19" s="162"/>
      <c r="B19" s="162"/>
      <c r="C19" s="163"/>
      <c r="D19" s="162"/>
      <c r="E19" s="163"/>
      <c r="F19" s="73"/>
    </row>
    <row r="20" spans="1:7">
      <c r="A20" s="154" t="s">
        <v>118</v>
      </c>
      <c r="B20" s="154"/>
      <c r="C20" s="164"/>
      <c r="D20" s="154"/>
      <c r="E20" s="164"/>
      <c r="F20" s="165"/>
    </row>
    <row r="21" spans="1:7">
      <c r="A21" s="155" t="s">
        <v>119</v>
      </c>
      <c r="C21" s="51"/>
      <c r="E21" s="51"/>
      <c r="F21" s="51"/>
      <c r="G21" s="51"/>
    </row>
    <row r="22" spans="1:7">
      <c r="A22" s="42" t="s">
        <v>120</v>
      </c>
      <c r="B22" s="156" t="s">
        <v>106</v>
      </c>
      <c r="C22" s="51">
        <v>12003.237615373815</v>
      </c>
      <c r="D22" s="156" t="s">
        <v>106</v>
      </c>
      <c r="E22" s="51">
        <v>12171.169785164147</v>
      </c>
      <c r="F22" s="51"/>
      <c r="G22" s="51"/>
    </row>
    <row r="23" spans="1:7">
      <c r="A23" s="42" t="s">
        <v>121</v>
      </c>
      <c r="C23" s="51">
        <v>16728.177763528343</v>
      </c>
      <c r="E23" s="51">
        <v>19956</v>
      </c>
      <c r="F23" s="157"/>
      <c r="G23" s="51"/>
    </row>
    <row r="24" spans="1:7">
      <c r="A24" s="42" t="s">
        <v>122</v>
      </c>
      <c r="C24" s="51">
        <v>20810.121071095298</v>
      </c>
      <c r="E24" s="51">
        <v>23467</v>
      </c>
      <c r="F24" s="157"/>
      <c r="G24" s="51"/>
    </row>
    <row r="25" spans="1:7">
      <c r="A25" s="80" t="s">
        <v>123</v>
      </c>
      <c r="B25" s="80"/>
      <c r="C25" s="81">
        <v>49541.53644999746</v>
      </c>
      <c r="D25" s="80"/>
      <c r="E25" s="81">
        <v>55595</v>
      </c>
      <c r="F25" s="128"/>
    </row>
    <row r="26" spans="1:7">
      <c r="A26" s="42" t="s">
        <v>124</v>
      </c>
      <c r="C26" s="51">
        <v>81258.23438900178</v>
      </c>
      <c r="E26" s="51">
        <v>71188.91775437718</v>
      </c>
      <c r="F26" s="157"/>
      <c r="G26" s="51"/>
    </row>
    <row r="27" spans="1:7">
      <c r="A27" s="42" t="s">
        <v>125</v>
      </c>
      <c r="C27" s="51">
        <v>17837.658406405444</v>
      </c>
      <c r="E27" s="51">
        <v>18184.191244914218</v>
      </c>
      <c r="F27" s="157"/>
      <c r="G27" s="157"/>
    </row>
    <row r="28" spans="1:7">
      <c r="A28" s="80" t="s">
        <v>126</v>
      </c>
      <c r="B28" s="80"/>
      <c r="C28" s="81">
        <v>148637.4292454047</v>
      </c>
      <c r="D28" s="80"/>
      <c r="E28" s="81">
        <v>144968</v>
      </c>
      <c r="F28" s="128"/>
      <c r="G28" s="157"/>
    </row>
    <row r="29" spans="1:7">
      <c r="A29" s="155" t="s">
        <v>127</v>
      </c>
      <c r="C29" s="51"/>
      <c r="E29" s="51"/>
      <c r="F29" s="157"/>
    </row>
    <row r="30" spans="1:7">
      <c r="A30" s="42" t="s">
        <v>47</v>
      </c>
      <c r="C30" s="51">
        <v>17049.470455634109</v>
      </c>
      <c r="E30" s="51">
        <v>18141</v>
      </c>
      <c r="F30" s="157"/>
    </row>
    <row r="31" spans="1:7">
      <c r="A31" s="42" t="s">
        <v>128</v>
      </c>
      <c r="C31" s="51">
        <v>115779.28568188993</v>
      </c>
      <c r="E31" s="51">
        <v>122568</v>
      </c>
      <c r="F31" s="157"/>
    </row>
    <row r="32" spans="1:7">
      <c r="A32" s="80" t="s">
        <v>129</v>
      </c>
      <c r="B32" s="80"/>
      <c r="C32" s="81">
        <v>132828.75613752406</v>
      </c>
      <c r="D32" s="80"/>
      <c r="E32" s="81">
        <v>140710</v>
      </c>
      <c r="F32" s="128"/>
    </row>
    <row r="33" spans="1:8" ht="17.25" thickBot="1">
      <c r="A33" s="166" t="s">
        <v>130</v>
      </c>
      <c r="B33" s="167" t="s">
        <v>106</v>
      </c>
      <c r="C33" s="168">
        <v>281466.18538292882</v>
      </c>
      <c r="D33" s="167" t="s">
        <v>106</v>
      </c>
      <c r="E33" s="168">
        <v>285677</v>
      </c>
      <c r="F33" s="161"/>
    </row>
    <row r="34" spans="1:8">
      <c r="A34" s="165"/>
      <c r="B34" s="169"/>
      <c r="C34" s="161"/>
      <c r="D34" s="169"/>
      <c r="E34" s="161"/>
      <c r="F34" s="161"/>
    </row>
    <row r="35" spans="1:8" ht="72.75" hidden="1" customHeight="1">
      <c r="A35" s="170"/>
      <c r="B35" s="170"/>
      <c r="C35" s="170"/>
      <c r="D35" s="170"/>
      <c r="E35" s="170"/>
      <c r="F35" s="171"/>
      <c r="G35" s="107"/>
      <c r="H35" s="107"/>
    </row>
    <row r="36" spans="1:8">
      <c r="A36" s="172"/>
      <c r="B36" s="172"/>
      <c r="C36" s="173"/>
      <c r="D36" s="172"/>
      <c r="E36" s="173"/>
      <c r="F36" s="161"/>
      <c r="G36" s="107"/>
      <c r="H36" s="107"/>
    </row>
    <row r="37" spans="1:8" hidden="1">
      <c r="A37" s="172"/>
      <c r="B37" s="172"/>
      <c r="C37" s="172"/>
      <c r="D37" s="172"/>
      <c r="E37" s="172"/>
      <c r="F37" s="171"/>
      <c r="G37" s="107"/>
      <c r="H37" s="107"/>
    </row>
    <row r="38" spans="1:8" hidden="1"/>
    <row r="39" spans="1:8" hidden="1"/>
    <row r="40" spans="1:8" hidden="1"/>
    <row r="41" spans="1:8" hidden="1"/>
    <row r="42" spans="1:8" hidden="1"/>
    <row r="43" spans="1:8" hidden="1"/>
    <row r="44" spans="1:8" hidden="1"/>
    <row r="45" spans="1:8" hidden="1"/>
    <row r="46" spans="1:8" hidden="1"/>
    <row r="47" spans="1:8" hidden="1"/>
    <row r="48" spans="1:8" hidden="1"/>
    <row r="49" hidden="1"/>
    <row r="50" hidden="1"/>
    <row r="51" hidden="1"/>
  </sheetData>
  <mergeCells count="1">
    <mergeCell ref="A35:E35"/>
  </mergeCells>
  <pageMargins left="0.7" right="0.7" top="0.75" bottom="0.75" header="0.3" footer="0.3"/>
  <pageSetup paperSize="9" scale="89" orientation="portrait" r:id="rId1"/>
  <drawing r:id="rId2"/>
  <legacyDrawing r:id="rId3"/>
  <controls>
    <mc:AlternateContent xmlns:mc="http://schemas.openxmlformats.org/markup-compatibility/2006">
      <mc:Choice Requires="x14">
        <control shapeId="7169" r:id="rId4" name="FPMExcelClientSheetOptionstb1">
          <controlPr defaultSize="0" autoLine="0" r:id="rId5">
            <anchor moveWithCells="1" sizeWithCells="1">
              <from>
                <xdr:col>0</xdr:col>
                <xdr:colOff>0</xdr:colOff>
                <xdr:row>0</xdr:row>
                <xdr:rowOff>0</xdr:rowOff>
              </from>
              <to>
                <xdr:col>0</xdr:col>
                <xdr:colOff>1133475</xdr:colOff>
                <xdr:row>0</xdr:row>
                <xdr:rowOff>0</xdr:rowOff>
              </to>
            </anchor>
          </controlPr>
        </control>
      </mc:Choice>
      <mc:Fallback>
        <control shapeId="7169" r:id="rId4"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pageSetUpPr fitToPage="1"/>
  </sheetPr>
  <dimension ref="A1:J48"/>
  <sheetViews>
    <sheetView showGridLines="0" zoomScale="115" zoomScaleNormal="115" workbookViewId="0">
      <pane ySplit="2" topLeftCell="A32" activePane="bottomLeft" state="frozen"/>
      <selection pane="bottomLeft"/>
    </sheetView>
  </sheetViews>
  <sheetFormatPr baseColWidth="10" defaultColWidth="0" defaultRowHeight="16.5" customHeight="1" zeroHeight="1"/>
  <cols>
    <col min="1" max="1" width="15.5703125" style="42" customWidth="1"/>
    <col min="2" max="4" width="13.7109375" style="42" customWidth="1"/>
    <col min="5" max="5" width="2.7109375" style="42" customWidth="1"/>
    <col min="6" max="8" width="13.7109375" style="42" customWidth="1"/>
    <col min="9" max="9" width="4" style="42" customWidth="1"/>
    <col min="10" max="10" width="0" style="42" hidden="1" customWidth="1"/>
    <col min="11" max="16384" width="11.42578125" style="42" hidden="1"/>
  </cols>
  <sheetData>
    <row r="1" spans="1:8" ht="18.75">
      <c r="A1" s="40" t="s">
        <v>131</v>
      </c>
    </row>
    <row r="2" spans="1:8" ht="17.25" thickBot="1">
      <c r="A2" s="174" t="s">
        <v>132</v>
      </c>
      <c r="B2" s="149"/>
      <c r="C2" s="149"/>
      <c r="D2" s="149"/>
      <c r="E2" s="149"/>
      <c r="F2" s="149"/>
      <c r="G2" s="149"/>
      <c r="H2" s="149"/>
    </row>
    <row r="3" spans="1:8" ht="3.75" customHeight="1" thickTop="1"/>
    <row r="4" spans="1:8" ht="20.25" thickBot="1">
      <c r="A4" s="175" t="s">
        <v>133</v>
      </c>
      <c r="B4" s="176"/>
      <c r="C4" s="176"/>
      <c r="D4" s="176"/>
      <c r="E4" s="176"/>
      <c r="F4" s="176"/>
      <c r="G4" s="176"/>
      <c r="H4" s="176"/>
    </row>
    <row r="5" spans="1:8" ht="6" customHeight="1">
      <c r="A5" s="165"/>
      <c r="B5" s="73"/>
      <c r="C5" s="73"/>
      <c r="D5" s="73"/>
      <c r="E5" s="73"/>
      <c r="F5" s="73"/>
      <c r="G5" s="73"/>
      <c r="H5" s="73"/>
    </row>
    <row r="6" spans="1:8">
      <c r="B6" s="177" t="s">
        <v>134</v>
      </c>
      <c r="C6" s="178" t="s">
        <v>18</v>
      </c>
      <c r="D6" s="179" t="s">
        <v>135</v>
      </c>
    </row>
    <row r="7" spans="1:8">
      <c r="A7" s="180" t="s">
        <v>136</v>
      </c>
      <c r="B7" s="181">
        <v>4.667108360832839E-2</v>
      </c>
      <c r="C7" s="182">
        <v>-7.1887307828827351E-3</v>
      </c>
      <c r="D7" s="183">
        <v>5.7049521929299907E-3</v>
      </c>
    </row>
    <row r="8" spans="1:8">
      <c r="A8" s="184" t="s">
        <v>137</v>
      </c>
      <c r="B8" s="185">
        <v>3.1858653416307003E-2</v>
      </c>
      <c r="C8" s="186">
        <v>5.0464324091550328E-3</v>
      </c>
      <c r="D8" s="187">
        <v>2.5684885801300794E-2</v>
      </c>
    </row>
    <row r="9" spans="1:8" ht="18" hidden="1">
      <c r="A9" s="188" t="s">
        <v>138</v>
      </c>
      <c r="B9" s="181">
        <v>2.947441892452396E-2</v>
      </c>
      <c r="C9" s="182">
        <v>7.917220278221393E-3</v>
      </c>
      <c r="D9" s="183">
        <v>1.7321130225486092E-2</v>
      </c>
    </row>
    <row r="10" spans="1:8">
      <c r="A10" s="184" t="s">
        <v>139</v>
      </c>
      <c r="B10" s="185">
        <v>2.947441892452396E-2</v>
      </c>
      <c r="C10" s="186">
        <v>7.917220278221393E-3</v>
      </c>
      <c r="D10" s="187">
        <v>1.7321130225486092E-2</v>
      </c>
    </row>
    <row r="11" spans="1:8">
      <c r="A11" s="188" t="s">
        <v>140</v>
      </c>
      <c r="B11" s="181">
        <v>0.27607190756990163</v>
      </c>
      <c r="C11" s="182">
        <v>6.9661784275479199E-2</v>
      </c>
      <c r="D11" s="183">
        <v>0.14175695152135859</v>
      </c>
    </row>
    <row r="12" spans="1:8">
      <c r="A12" s="189" t="s">
        <v>141</v>
      </c>
      <c r="B12" s="190">
        <v>5.2704407800491015E-2</v>
      </c>
      <c r="C12" s="191">
        <v>5.1016017800287194E-3</v>
      </c>
      <c r="D12" s="192">
        <v>3.1106880869128828E-2</v>
      </c>
    </row>
    <row r="13" spans="1:8" ht="17.25">
      <c r="A13" s="133" t="s">
        <v>142</v>
      </c>
    </row>
    <row r="14" spans="1:8" ht="17.25" customHeight="1">
      <c r="A14" s="133"/>
    </row>
    <row r="15" spans="1:8" ht="3" customHeight="1"/>
    <row r="16" spans="1:8" ht="20.25" thickBot="1">
      <c r="A16" s="175" t="s">
        <v>143</v>
      </c>
      <c r="B16" s="176"/>
      <c r="C16" s="176"/>
      <c r="D16" s="176"/>
      <c r="E16" s="176"/>
      <c r="F16" s="176"/>
      <c r="G16" s="176"/>
      <c r="H16" s="176"/>
    </row>
    <row r="17" spans="1:8" ht="6" customHeight="1">
      <c r="A17" s="165"/>
      <c r="B17" s="73"/>
      <c r="C17" s="73"/>
      <c r="D17" s="73"/>
      <c r="E17" s="73"/>
      <c r="F17" s="73"/>
      <c r="G17" s="73"/>
      <c r="H17" s="73"/>
    </row>
    <row r="18" spans="1:8" ht="24" customHeight="1">
      <c r="A18" s="165"/>
      <c r="B18" s="193" t="s">
        <v>144</v>
      </c>
      <c r="C18" s="194"/>
      <c r="D18" s="195"/>
      <c r="E18" s="73"/>
      <c r="F18" s="193" t="s">
        <v>145</v>
      </c>
      <c r="G18" s="194"/>
      <c r="H18" s="195"/>
    </row>
    <row r="19" spans="1:8">
      <c r="B19" s="177" t="s">
        <v>18</v>
      </c>
      <c r="C19" s="178" t="s">
        <v>20</v>
      </c>
      <c r="D19" s="179" t="s">
        <v>146</v>
      </c>
      <c r="F19" s="177" t="s">
        <v>147</v>
      </c>
      <c r="G19" s="178" t="s">
        <v>148</v>
      </c>
      <c r="H19" s="179" t="s">
        <v>146</v>
      </c>
    </row>
    <row r="20" spans="1:8">
      <c r="A20" s="196" t="s">
        <v>136</v>
      </c>
      <c r="B20" s="197">
        <v>19.371516129032258</v>
      </c>
      <c r="C20" s="198">
        <v>18.596357670250907</v>
      </c>
      <c r="D20" s="199">
        <v>4.1683348563541278E-2</v>
      </c>
      <c r="F20" s="197">
        <v>19.065258755760372</v>
      </c>
      <c r="G20" s="198">
        <v>19.492262168458783</v>
      </c>
      <c r="H20" s="199">
        <v>-2.1906303588988374E-2</v>
      </c>
    </row>
    <row r="21" spans="1:8">
      <c r="A21" s="200" t="s">
        <v>149</v>
      </c>
      <c r="B21" s="201">
        <v>7.4427246164874559</v>
      </c>
      <c r="C21" s="202">
        <v>7.3400426487455208</v>
      </c>
      <c r="D21" s="203">
        <v>1.3989287618033641E-2</v>
      </c>
      <c r="F21" s="201">
        <v>7.4040278535586275</v>
      </c>
      <c r="G21" s="202">
        <v>7.3854711093189982</v>
      </c>
      <c r="H21" s="203">
        <v>2.5126012904193029E-3</v>
      </c>
    </row>
    <row r="22" spans="1:8">
      <c r="A22" s="204" t="s">
        <v>150</v>
      </c>
      <c r="B22" s="205">
        <v>31.355995304659501</v>
      </c>
      <c r="C22" s="206">
        <v>29.862852365591397</v>
      </c>
      <c r="D22" s="207">
        <v>5.0000010742059509E-2</v>
      </c>
      <c r="F22" s="205">
        <v>31.167472153097801</v>
      </c>
      <c r="G22" s="206">
        <v>29.68330575268817</v>
      </c>
      <c r="H22" s="207">
        <v>5.0000037488251214E-2</v>
      </c>
    </row>
    <row r="23" spans="1:8">
      <c r="A23" s="200" t="s">
        <v>151</v>
      </c>
      <c r="B23" s="201">
        <v>569.02821146953409</v>
      </c>
      <c r="C23" s="202">
        <v>575.30913261648732</v>
      </c>
      <c r="D23" s="203">
        <v>-1.0917471652827415E-2</v>
      </c>
      <c r="F23" s="201">
        <v>570.48935919098824</v>
      </c>
      <c r="G23" s="202">
        <v>570.01423028673833</v>
      </c>
      <c r="H23" s="203">
        <v>8.3353867150104399E-4</v>
      </c>
    </row>
    <row r="24" spans="1:8">
      <c r="A24" s="204" t="s">
        <v>152</v>
      </c>
      <c r="B24" s="205">
        <v>1</v>
      </c>
      <c r="C24" s="206">
        <v>1</v>
      </c>
      <c r="D24" s="207">
        <v>0</v>
      </c>
      <c r="F24" s="205">
        <v>1</v>
      </c>
      <c r="G24" s="206">
        <v>1</v>
      </c>
      <c r="H24" s="207">
        <v>0</v>
      </c>
    </row>
    <row r="25" spans="1:8">
      <c r="A25" s="200" t="s">
        <v>137</v>
      </c>
      <c r="B25" s="201">
        <v>2840.309394736842</v>
      </c>
      <c r="C25" s="202">
        <v>2918.6349497354495</v>
      </c>
      <c r="D25" s="203">
        <v>-2.6836365748894697E-2</v>
      </c>
      <c r="F25" s="201">
        <v>2850.3368622807016</v>
      </c>
      <c r="G25" s="202">
        <v>2920.3536657768159</v>
      </c>
      <c r="H25" s="203">
        <v>-2.3975453492715904E-2</v>
      </c>
    </row>
    <row r="26" spans="1:8" hidden="1">
      <c r="A26" s="204" t="s">
        <v>153</v>
      </c>
      <c r="B26" s="205">
        <v>3.6071040404040402</v>
      </c>
      <c r="C26" s="206">
        <v>3.2136826599326604</v>
      </c>
      <c r="D26" s="207">
        <v>0.12242073101257089</v>
      </c>
      <c r="F26" s="205">
        <v>3.425436868686869</v>
      </c>
      <c r="G26" s="206">
        <v>3.1778630690967646</v>
      </c>
      <c r="H26" s="207">
        <v>7.7905748047373047E-2</v>
      </c>
    </row>
    <row r="27" spans="1:8">
      <c r="A27" s="200" t="s">
        <v>139</v>
      </c>
      <c r="B27" s="201">
        <v>3.6071040404040402</v>
      </c>
      <c r="C27" s="202">
        <v>3.2136826599326604</v>
      </c>
      <c r="D27" s="203">
        <v>0.12242073101257089</v>
      </c>
      <c r="F27" s="201">
        <v>3.425436868686869</v>
      </c>
      <c r="G27" s="202">
        <v>3.1778630690967646</v>
      </c>
      <c r="H27" s="203">
        <v>7.7905748047373047E-2</v>
      </c>
    </row>
    <row r="28" spans="1:8">
      <c r="A28" s="204" t="s">
        <v>140</v>
      </c>
      <c r="B28" s="205">
        <v>23.526068922305758</v>
      </c>
      <c r="C28" s="206">
        <v>15.732150793650794</v>
      </c>
      <c r="D28" s="207">
        <v>0.49541338821901237</v>
      </c>
      <c r="F28" s="205">
        <v>21.615243720412138</v>
      </c>
      <c r="G28" s="206">
        <v>15.703192063492063</v>
      </c>
      <c r="H28" s="207">
        <v>0.37648725386635551</v>
      </c>
    </row>
    <row r="29" spans="1:8">
      <c r="A29" s="208" t="str">
        <f>+A12</f>
        <v>Philippines</v>
      </c>
      <c r="B29" s="209">
        <v>52.449357560568096</v>
      </c>
      <c r="C29" s="210">
        <v>49.857688413547237</v>
      </c>
      <c r="D29" s="211">
        <v>5.1981333862174406E-2</v>
      </c>
      <c r="E29" s="73"/>
      <c r="F29" s="209">
        <v>51.951661821219716</v>
      </c>
      <c r="G29" s="210">
        <v>49.924210873440281</v>
      </c>
      <c r="H29" s="211">
        <v>4.0610575756902856E-2</v>
      </c>
    </row>
    <row r="30" spans="1:8" ht="9" customHeight="1"/>
    <row r="31" spans="1:8" ht="17.25" thickBot="1">
      <c r="A31" s="175" t="s">
        <v>154</v>
      </c>
      <c r="B31" s="176"/>
      <c r="C31" s="176"/>
      <c r="D31" s="176"/>
      <c r="E31" s="176"/>
      <c r="F31" s="176"/>
      <c r="G31" s="176"/>
      <c r="H31" s="176"/>
    </row>
    <row r="32" spans="1:8" ht="6" customHeight="1">
      <c r="A32" s="165"/>
      <c r="B32" s="73"/>
      <c r="C32" s="73"/>
      <c r="D32" s="73"/>
      <c r="E32" s="73"/>
      <c r="F32" s="73"/>
      <c r="G32" s="73"/>
      <c r="H32" s="73"/>
    </row>
    <row r="33" spans="1:8" ht="16.5" customHeight="1">
      <c r="A33" s="165"/>
      <c r="B33" s="193" t="s">
        <v>155</v>
      </c>
      <c r="C33" s="194"/>
      <c r="D33" s="195"/>
      <c r="E33" s="73"/>
      <c r="F33" s="193" t="s">
        <v>156</v>
      </c>
      <c r="G33" s="194"/>
      <c r="H33" s="195"/>
    </row>
    <row r="34" spans="1:8">
      <c r="B34" s="212" t="s">
        <v>157</v>
      </c>
      <c r="C34" s="213" t="s">
        <v>158</v>
      </c>
      <c r="D34" s="214" t="s">
        <v>146</v>
      </c>
      <c r="F34" s="215" t="s">
        <v>159</v>
      </c>
      <c r="G34" s="216" t="s">
        <v>160</v>
      </c>
      <c r="H34" s="214" t="s">
        <v>146</v>
      </c>
    </row>
    <row r="35" spans="1:8">
      <c r="A35" s="196" t="s">
        <v>136</v>
      </c>
      <c r="B35" s="198">
        <v>19.863299999999999</v>
      </c>
      <c r="C35" s="198">
        <v>17.897300000000001</v>
      </c>
      <c r="D35" s="199">
        <v>0.10984897163259255</v>
      </c>
      <c r="F35" s="197">
        <v>18.3445</v>
      </c>
      <c r="G35" s="198">
        <v>18.809200000000001</v>
      </c>
      <c r="H35" s="199">
        <v>-2.4705994938647113E-2</v>
      </c>
    </row>
    <row r="36" spans="1:8">
      <c r="A36" s="200" t="s">
        <v>149</v>
      </c>
      <c r="B36" s="202">
        <v>7.4932600000000003</v>
      </c>
      <c r="C36" s="202">
        <v>7.3351600000000001</v>
      </c>
      <c r="D36" s="203">
        <v>2.1553722072865433E-2</v>
      </c>
      <c r="F36" s="201">
        <v>7.3991899999999999</v>
      </c>
      <c r="G36" s="202">
        <v>2.5626451001122654</v>
      </c>
      <c r="H36" s="203">
        <v>1.887325287327478</v>
      </c>
    </row>
    <row r="37" spans="1:8">
      <c r="A37" s="204" t="s">
        <v>150</v>
      </c>
      <c r="B37" s="206">
        <v>31.545000000000002</v>
      </c>
      <c r="C37" s="206">
        <v>30.0428</v>
      </c>
      <c r="D37" s="207">
        <v>5.0001997150731725E-2</v>
      </c>
      <c r="F37" s="205">
        <v>31.163599999999999</v>
      </c>
      <c r="G37" s="206">
        <v>29.679600000000001</v>
      </c>
      <c r="H37" s="207">
        <v>5.0000673863529022E-2</v>
      </c>
    </row>
    <row r="38" spans="1:8">
      <c r="A38" s="200" t="s">
        <v>151</v>
      </c>
      <c r="B38" s="202">
        <v>570.08000000000004</v>
      </c>
      <c r="C38" s="202">
        <v>579.87</v>
      </c>
      <c r="D38" s="203">
        <v>-1.6883094486695227E-2</v>
      </c>
      <c r="F38" s="201">
        <v>569.30999999999995</v>
      </c>
      <c r="G38" s="202">
        <v>567.34</v>
      </c>
      <c r="H38" s="203">
        <v>3.4723446257973745E-3</v>
      </c>
    </row>
    <row r="39" spans="1:8">
      <c r="A39" s="204" t="s">
        <v>152</v>
      </c>
      <c r="B39" s="206">
        <v>1</v>
      </c>
      <c r="C39" s="206">
        <v>1</v>
      </c>
      <c r="D39" s="207">
        <v>0</v>
      </c>
      <c r="F39" s="205">
        <v>1</v>
      </c>
      <c r="G39" s="206">
        <v>1</v>
      </c>
      <c r="H39" s="207">
        <v>0</v>
      </c>
    </row>
    <row r="40" spans="1:8">
      <c r="A40" s="200" t="s">
        <v>137</v>
      </c>
      <c r="B40" s="202">
        <v>2930.8</v>
      </c>
      <c r="C40" s="202">
        <v>3038.26</v>
      </c>
      <c r="D40" s="203">
        <v>-3.5368928268153521E-2</v>
      </c>
      <c r="F40" s="201">
        <v>2780.47</v>
      </c>
      <c r="G40" s="202">
        <v>2880.24</v>
      </c>
      <c r="H40" s="203">
        <v>-3.4639474488237121E-2</v>
      </c>
    </row>
    <row r="41" spans="1:8" hidden="1">
      <c r="A41" s="204" t="s">
        <v>153</v>
      </c>
      <c r="B41" s="206">
        <v>3.8557999999999999</v>
      </c>
      <c r="C41" s="206">
        <v>3.3081999999999998</v>
      </c>
      <c r="D41" s="207">
        <v>0.16552808173629163</v>
      </c>
      <c r="F41" s="205">
        <v>3.3237999999999999</v>
      </c>
      <c r="G41" s="206">
        <v>3.1684000000000001</v>
      </c>
      <c r="H41" s="207">
        <v>4.9046837520515085E-2</v>
      </c>
    </row>
    <row r="42" spans="1:8">
      <c r="A42" s="200" t="s">
        <v>139</v>
      </c>
      <c r="B42" s="202">
        <v>3.8557999999999999</v>
      </c>
      <c r="C42" s="202">
        <v>3.3081999999999998</v>
      </c>
      <c r="D42" s="203">
        <v>0.16552808173629163</v>
      </c>
      <c r="F42" s="201">
        <v>3.3237999999999999</v>
      </c>
      <c r="G42" s="202">
        <v>3.1684000000000001</v>
      </c>
      <c r="H42" s="203">
        <v>4.9046837520515085E-2</v>
      </c>
    </row>
    <row r="43" spans="1:8">
      <c r="A43" s="204" t="s">
        <v>140</v>
      </c>
      <c r="B43" s="206">
        <v>28.85</v>
      </c>
      <c r="C43" s="206">
        <v>16.63</v>
      </c>
      <c r="D43" s="207">
        <v>0.73481659651232722</v>
      </c>
      <c r="F43" s="205">
        <v>20.149000000000001</v>
      </c>
      <c r="G43" s="206">
        <v>15.39</v>
      </c>
      <c r="H43" s="207">
        <v>0.30922677063027937</v>
      </c>
    </row>
    <row r="44" spans="1:8">
      <c r="A44" s="208" t="s">
        <v>141</v>
      </c>
      <c r="B44" s="210">
        <v>53.521999999999998</v>
      </c>
      <c r="C44" s="210">
        <v>50.466000000000001</v>
      </c>
      <c r="D44" s="211">
        <v>6.0555621606626087E-2</v>
      </c>
      <c r="E44" s="73"/>
      <c r="F44" s="209">
        <v>52.207000000000001</v>
      </c>
      <c r="G44" s="210">
        <v>50.194000000000003</v>
      </c>
      <c r="H44" s="211">
        <v>4.0104394947603206E-2</v>
      </c>
    </row>
    <row r="45" spans="1:8" s="121" customFormat="1" ht="16.5" customHeight="1">
      <c r="A45" s="133" t="s">
        <v>161</v>
      </c>
    </row>
    <row r="46" spans="1:8" hidden="1">
      <c r="A46" s="133"/>
    </row>
    <row r="47" spans="1:8">
      <c r="A47" s="217"/>
    </row>
    <row r="48" spans="1:8" ht="16.5" customHeight="1"/>
  </sheetData>
  <mergeCells count="4">
    <mergeCell ref="B18:D18"/>
    <mergeCell ref="F18:H18"/>
    <mergeCell ref="B33:D33"/>
    <mergeCell ref="F33:H33"/>
  </mergeCells>
  <pageMargins left="0.7" right="0.7" top="0.75" bottom="0.75" header="0.3" footer="0.3"/>
  <pageSetup paperSize="9" scale="86" orientation="portrait" r:id="rId1"/>
  <drawing r:id="rId2"/>
  <legacyDrawing r:id="rId3"/>
  <controls>
    <mc:AlternateContent xmlns:mc="http://schemas.openxmlformats.org/markup-compatibility/2006">
      <mc:Choice Requires="x14">
        <control shapeId="8193" r:id="rId4" name="FPMExcelClientSheetOptionstb1">
          <controlPr defaultSize="0" autoLine="0" r:id="rId5">
            <anchor moveWithCells="1" sizeWithCells="1">
              <from>
                <xdr:col>0</xdr:col>
                <xdr:colOff>0</xdr:colOff>
                <xdr:row>0</xdr:row>
                <xdr:rowOff>0</xdr:rowOff>
              </from>
              <to>
                <xdr:col>0</xdr:col>
                <xdr:colOff>981075</xdr:colOff>
                <xdr:row>0</xdr:row>
                <xdr:rowOff>0</xdr:rowOff>
              </to>
            </anchor>
          </controlPr>
        </control>
      </mc:Choice>
      <mc:Fallback>
        <control shapeId="8193" r:id="rId4"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0">
    <tabColor rgb="FF00B050"/>
    <pageSetUpPr fitToPage="1"/>
  </sheetPr>
  <dimension ref="A1:R54"/>
  <sheetViews>
    <sheetView showGridLines="0" zoomScaleNormal="100" workbookViewId="0">
      <pane xSplit="2" ySplit="2" topLeftCell="C40" activePane="bottomRight" state="frozen"/>
      <selection pane="topRight"/>
      <selection pane="bottomLeft"/>
      <selection pane="bottomRight"/>
    </sheetView>
  </sheetViews>
  <sheetFormatPr baseColWidth="10" defaultColWidth="0" defaultRowHeight="0" customHeight="1" zeroHeight="1"/>
  <cols>
    <col min="1" max="1" width="0.7109375" style="42" customWidth="1"/>
    <col min="2" max="2" width="26" style="42" customWidth="1"/>
    <col min="3" max="7" width="9.85546875" style="42" customWidth="1"/>
    <col min="8" max="8" width="2.7109375" style="42" customWidth="1"/>
    <col min="9" max="9" width="9.5703125" style="42" customWidth="1"/>
    <col min="10" max="10" width="8.7109375" style="42" customWidth="1"/>
    <col min="11" max="11" width="11.140625" style="42" customWidth="1"/>
    <col min="12" max="13" width="8.7109375" style="42" customWidth="1"/>
    <col min="14" max="14" width="4.85546875" style="42" customWidth="1"/>
    <col min="15" max="15" width="8.7109375" style="42" customWidth="1"/>
    <col min="16" max="16" width="10" style="218" bestFit="1" customWidth="1"/>
    <col min="17" max="18" width="0" style="42" hidden="1" customWidth="1"/>
    <col min="19" max="16384" width="11.42578125" style="42" hidden="1"/>
  </cols>
  <sheetData>
    <row r="1" spans="2:16" ht="18.75">
      <c r="B1" s="40" t="s">
        <v>162</v>
      </c>
    </row>
    <row r="2" spans="2:16" ht="17.25" thickBot="1">
      <c r="B2" s="219" t="s">
        <v>163</v>
      </c>
      <c r="C2" s="73"/>
      <c r="D2" s="73"/>
      <c r="E2" s="73"/>
      <c r="F2" s="73"/>
      <c r="G2" s="73"/>
      <c r="H2" s="73"/>
      <c r="I2" s="73"/>
      <c r="J2" s="73"/>
      <c r="K2" s="73"/>
      <c r="L2" s="73"/>
      <c r="M2" s="73"/>
      <c r="N2" s="73"/>
      <c r="O2" s="73"/>
    </row>
    <row r="3" spans="2:16" ht="19.5" thickBot="1">
      <c r="B3" s="220" t="s">
        <v>164</v>
      </c>
      <c r="C3" s="221"/>
      <c r="D3" s="221"/>
      <c r="E3" s="221"/>
      <c r="F3" s="221"/>
      <c r="G3" s="221"/>
      <c r="H3" s="221"/>
      <c r="I3" s="221"/>
      <c r="J3" s="221"/>
      <c r="K3" s="221"/>
      <c r="L3" s="221"/>
      <c r="M3" s="221"/>
      <c r="N3" s="221"/>
      <c r="O3" s="222"/>
    </row>
    <row r="4" spans="2:16" ht="16.5" customHeight="1">
      <c r="B4" s="223" t="s">
        <v>165</v>
      </c>
      <c r="C4" s="224" t="s">
        <v>166</v>
      </c>
      <c r="D4" s="224"/>
      <c r="E4" s="224"/>
      <c r="F4" s="224"/>
      <c r="G4" s="225"/>
      <c r="H4"/>
      <c r="I4" s="226" t="s">
        <v>167</v>
      </c>
      <c r="J4" s="224"/>
      <c r="K4" s="224"/>
      <c r="L4" s="224"/>
      <c r="M4" s="225"/>
      <c r="N4" s="227"/>
      <c r="O4" s="228" t="s">
        <v>168</v>
      </c>
    </row>
    <row r="5" spans="2:16" ht="16.5" customHeight="1">
      <c r="B5" s="229"/>
      <c r="C5" s="230" t="s">
        <v>169</v>
      </c>
      <c r="D5" s="231" t="s">
        <v>170</v>
      </c>
      <c r="E5" s="231" t="s">
        <v>171</v>
      </c>
      <c r="F5" s="231" t="s">
        <v>172</v>
      </c>
      <c r="G5" s="232" t="s">
        <v>173</v>
      </c>
      <c r="I5" s="231" t="s">
        <v>169</v>
      </c>
      <c r="J5" s="231" t="s">
        <v>170</v>
      </c>
      <c r="K5" s="231" t="s">
        <v>171</v>
      </c>
      <c r="L5" s="231" t="s">
        <v>172</v>
      </c>
      <c r="M5" s="232" t="s">
        <v>173</v>
      </c>
      <c r="N5" s="233"/>
      <c r="O5" s="234" t="s">
        <v>174</v>
      </c>
    </row>
    <row r="6" spans="2:16" ht="16.5">
      <c r="B6" s="235" t="s">
        <v>136</v>
      </c>
      <c r="C6" s="236">
        <v>360.89831522841405</v>
      </c>
      <c r="D6" s="236">
        <v>29.00104734079402</v>
      </c>
      <c r="E6" s="236">
        <v>76.354012358464999</v>
      </c>
      <c r="F6" s="236">
        <v>32.446498334311975</v>
      </c>
      <c r="G6" s="237">
        <f>+SUM(C6:F6)</f>
        <v>498.69987326198503</v>
      </c>
      <c r="I6" s="238">
        <v>360.7</v>
      </c>
      <c r="J6" s="236">
        <v>28.4</v>
      </c>
      <c r="K6" s="236">
        <v>81.7</v>
      </c>
      <c r="L6" s="236">
        <v>29.5</v>
      </c>
      <c r="M6" s="237">
        <v>500.3</v>
      </c>
      <c r="N6" s="239"/>
      <c r="O6" s="240">
        <v>-3.1089722461326019E-3</v>
      </c>
      <c r="P6" s="241">
        <v>479.67643719472596</v>
      </c>
    </row>
    <row r="7" spans="2:16" ht="16.5">
      <c r="B7" s="235" t="s">
        <v>175</v>
      </c>
      <c r="C7" s="242">
        <v>45.482111588686998</v>
      </c>
      <c r="D7" s="242">
        <v>2.6294171462109999</v>
      </c>
      <c r="E7" s="242">
        <v>0.14794088029999999</v>
      </c>
      <c r="F7" s="242">
        <v>5.2457421469329999</v>
      </c>
      <c r="G7" s="243">
        <f>+SUM(C7:F7)</f>
        <v>53.50521176213099</v>
      </c>
      <c r="I7" s="244">
        <v>35.700000000000003</v>
      </c>
      <c r="J7" s="242">
        <v>2.6</v>
      </c>
      <c r="K7" s="242">
        <v>0.1</v>
      </c>
      <c r="L7" s="242">
        <v>5</v>
      </c>
      <c r="M7" s="243">
        <v>43.4</v>
      </c>
      <c r="N7" s="239"/>
      <c r="O7" s="245">
        <v>0.23219324126504604</v>
      </c>
      <c r="P7" s="241">
        <v>42.252129689999997</v>
      </c>
    </row>
    <row r="8" spans="2:16" ht="16.5">
      <c r="B8" s="246" t="s">
        <v>176</v>
      </c>
      <c r="C8" s="247">
        <f>+SUM(C6:C7)</f>
        <v>406.38042681710107</v>
      </c>
      <c r="D8" s="247">
        <f>+SUM(D6:D7)</f>
        <v>31.630464487005021</v>
      </c>
      <c r="E8" s="247">
        <f t="shared" ref="E8:F8" si="0">+SUM(E6:E7)</f>
        <v>76.501953238764997</v>
      </c>
      <c r="F8" s="247">
        <f t="shared" si="0"/>
        <v>37.692240481244973</v>
      </c>
      <c r="G8" s="248">
        <f>SUM(G6:G7)</f>
        <v>552.20508502411599</v>
      </c>
      <c r="H8" s="165"/>
      <c r="I8" s="249">
        <v>396.3</v>
      </c>
      <c r="J8" s="247">
        <v>31</v>
      </c>
      <c r="K8" s="247">
        <v>81.900000000000006</v>
      </c>
      <c r="L8" s="247">
        <v>34.5</v>
      </c>
      <c r="M8" s="248">
        <v>543.70000000000005</v>
      </c>
      <c r="N8" s="250"/>
      <c r="O8" s="251">
        <v>1.5684265180698986E-2</v>
      </c>
      <c r="P8" s="241"/>
    </row>
    <row r="9" spans="2:16" ht="16.5">
      <c r="B9" s="235" t="s">
        <v>137</v>
      </c>
      <c r="C9" s="242">
        <v>47.312180324010093</v>
      </c>
      <c r="D9" s="242">
        <v>7.8873356056600086</v>
      </c>
      <c r="E9" s="242">
        <v>2.7357295575200022</v>
      </c>
      <c r="F9" s="242">
        <v>3.8659899427299691</v>
      </c>
      <c r="G9" s="243">
        <f>+SUM(C9:F9)</f>
        <v>61.801235429920069</v>
      </c>
      <c r="I9" s="244">
        <v>48.9</v>
      </c>
      <c r="J9" s="242">
        <v>7.7</v>
      </c>
      <c r="K9" s="242">
        <v>2.7</v>
      </c>
      <c r="L9" s="242">
        <v>5.7</v>
      </c>
      <c r="M9" s="243">
        <v>64.900000000000006</v>
      </c>
      <c r="N9" s="239"/>
      <c r="O9" s="245">
        <v>-4.8129757454173805E-2</v>
      </c>
      <c r="P9" s="241">
        <v>75.756704621040001</v>
      </c>
    </row>
    <row r="10" spans="2:16" ht="16.5">
      <c r="B10" s="235" t="s">
        <v>153</v>
      </c>
      <c r="C10" s="242" t="s">
        <v>177</v>
      </c>
      <c r="D10" s="242" t="s">
        <v>177</v>
      </c>
      <c r="E10" s="242" t="s">
        <v>177</v>
      </c>
      <c r="F10" s="242" t="s">
        <v>177</v>
      </c>
      <c r="G10" s="243" t="s">
        <v>177</v>
      </c>
      <c r="I10" s="244">
        <v>11.6</v>
      </c>
      <c r="J10" s="242">
        <v>1.2</v>
      </c>
      <c r="K10" s="242">
        <v>0.1</v>
      </c>
      <c r="L10" s="242">
        <v>0.4</v>
      </c>
      <c r="M10" s="243">
        <v>13.3</v>
      </c>
      <c r="N10" s="239"/>
      <c r="O10" s="245" t="s">
        <v>177</v>
      </c>
      <c r="P10" s="241">
        <v>35.258635416671801</v>
      </c>
    </row>
    <row r="11" spans="2:16" ht="16.5">
      <c r="B11" s="235" t="s">
        <v>139</v>
      </c>
      <c r="C11" s="242">
        <v>149.98325893199996</v>
      </c>
      <c r="D11" s="242">
        <v>9.6681570519999855</v>
      </c>
      <c r="E11" s="242">
        <v>1.550012904999998</v>
      </c>
      <c r="F11" s="242">
        <v>9.6437559309999994</v>
      </c>
      <c r="G11" s="252">
        <f>+SUM(C11:F11)</f>
        <v>170.84518481999993</v>
      </c>
      <c r="I11" s="244">
        <v>149.80000000000001</v>
      </c>
      <c r="J11" s="242">
        <v>7.5</v>
      </c>
      <c r="K11" s="242">
        <v>1.3</v>
      </c>
      <c r="L11" s="242">
        <v>7.7</v>
      </c>
      <c r="M11" s="252">
        <v>166.3</v>
      </c>
      <c r="N11" s="239"/>
      <c r="O11" s="253">
        <v>2.7128331339565603E-2</v>
      </c>
      <c r="P11" s="241">
        <v>146.911054361</v>
      </c>
    </row>
    <row r="12" spans="2:16" ht="16.5">
      <c r="B12" s="235" t="s">
        <v>140</v>
      </c>
      <c r="C12" s="242">
        <v>30.954660450394918</v>
      </c>
      <c r="D12" s="242">
        <v>3.6385267816164832</v>
      </c>
      <c r="E12" s="242">
        <v>1.0305648811800021</v>
      </c>
      <c r="F12" s="242">
        <v>2.4851306919511797</v>
      </c>
      <c r="G12" s="243">
        <f>+SUM(C12:F12)</f>
        <v>38.108882805142585</v>
      </c>
      <c r="I12" s="244">
        <v>37.6</v>
      </c>
      <c r="J12" s="242">
        <v>4.5999999999999996</v>
      </c>
      <c r="K12" s="242">
        <v>0.7</v>
      </c>
      <c r="L12" s="242">
        <v>3.4</v>
      </c>
      <c r="M12" s="243">
        <v>46.3</v>
      </c>
      <c r="N12" s="239"/>
      <c r="O12" s="245">
        <v>-0.1763519903832067</v>
      </c>
      <c r="P12" s="241">
        <v>44.596486268870599</v>
      </c>
    </row>
    <row r="13" spans="2:16" ht="16.5">
      <c r="B13" s="246" t="s">
        <v>178</v>
      </c>
      <c r="C13" s="247">
        <f>+SUM(C9:C12)</f>
        <v>228.25009970640497</v>
      </c>
      <c r="D13" s="247">
        <f t="shared" ref="D13:F13" si="1">+SUM(D9:D12)</f>
        <v>21.194019439276477</v>
      </c>
      <c r="E13" s="247">
        <f t="shared" si="1"/>
        <v>5.3163073437000019</v>
      </c>
      <c r="F13" s="247">
        <f t="shared" si="1"/>
        <v>15.99487656568115</v>
      </c>
      <c r="G13" s="248">
        <f>+SUM(G9:G12)</f>
        <v>270.7553030550626</v>
      </c>
      <c r="H13" s="119"/>
      <c r="I13" s="249">
        <v>247.8</v>
      </c>
      <c r="J13" s="247">
        <v>21</v>
      </c>
      <c r="K13" s="247">
        <v>4.7</v>
      </c>
      <c r="L13" s="247">
        <v>17.2</v>
      </c>
      <c r="M13" s="248">
        <v>290.8</v>
      </c>
      <c r="N13" s="250"/>
      <c r="O13" s="251">
        <v>-6.8900710964259315E-2</v>
      </c>
      <c r="P13" s="241"/>
    </row>
    <row r="14" spans="2:16" ht="16.5">
      <c r="B14" s="235" t="s">
        <v>141</v>
      </c>
      <c r="C14" s="242">
        <v>126.84696463079561</v>
      </c>
      <c r="D14" s="242">
        <v>7.3975774333586797</v>
      </c>
      <c r="E14" s="242">
        <v>11.901188964271901</v>
      </c>
      <c r="F14" s="242">
        <v>8.0374139072510093</v>
      </c>
      <c r="G14" s="243">
        <f>+SUM(C14:F14)</f>
        <v>154.18314493567723</v>
      </c>
      <c r="I14" s="244">
        <v>127.9</v>
      </c>
      <c r="J14" s="242">
        <v>7.5</v>
      </c>
      <c r="K14" s="242">
        <v>9</v>
      </c>
      <c r="L14" s="242">
        <v>16.2</v>
      </c>
      <c r="M14" s="243">
        <v>160.5</v>
      </c>
      <c r="N14" s="239"/>
      <c r="O14" s="245">
        <v>-3.9571063850091903E-2</v>
      </c>
      <c r="P14" s="241"/>
    </row>
    <row r="15" spans="2:16" ht="16.5">
      <c r="B15" s="246" t="s">
        <v>179</v>
      </c>
      <c r="C15" s="247">
        <f>+C14</f>
        <v>126.84696463079561</v>
      </c>
      <c r="D15" s="247">
        <f t="shared" ref="D15:F15" si="2">+D14</f>
        <v>7.3975774333586797</v>
      </c>
      <c r="E15" s="247">
        <f t="shared" si="2"/>
        <v>11.901188964271901</v>
      </c>
      <c r="F15" s="247">
        <f t="shared" si="2"/>
        <v>8.0374139072510093</v>
      </c>
      <c r="G15" s="248">
        <f>G14</f>
        <v>154.18314493567723</v>
      </c>
      <c r="I15" s="249">
        <v>127.9</v>
      </c>
      <c r="J15" s="247">
        <v>7.5</v>
      </c>
      <c r="K15" s="247">
        <v>9</v>
      </c>
      <c r="L15" s="247">
        <v>16.2</v>
      </c>
      <c r="M15" s="248">
        <v>160.5</v>
      </c>
      <c r="N15" s="250"/>
      <c r="O15" s="251">
        <f>+O14</f>
        <v>-3.9571063850091903E-2</v>
      </c>
      <c r="P15" s="241"/>
    </row>
    <row r="16" spans="2:16" ht="16.5">
      <c r="B16" s="254" t="s">
        <v>173</v>
      </c>
      <c r="C16" s="255">
        <f>+C8+C13+C15</f>
        <v>761.47749115430156</v>
      </c>
      <c r="D16" s="255">
        <f>+D8+D13+D15</f>
        <v>60.222061359640179</v>
      </c>
      <c r="E16" s="255">
        <f>+E8+E13+E15</f>
        <v>93.719449546736897</v>
      </c>
      <c r="F16" s="255">
        <f>+F8+F13+F15</f>
        <v>61.724530954177126</v>
      </c>
      <c r="G16" s="256">
        <f>+G8+G13+G15</f>
        <v>977.14353301485573</v>
      </c>
      <c r="I16" s="257">
        <v>772</v>
      </c>
      <c r="J16" s="255">
        <v>59.6</v>
      </c>
      <c r="K16" s="255">
        <v>95.5</v>
      </c>
      <c r="L16" s="255">
        <v>67.900000000000006</v>
      </c>
      <c r="M16" s="256">
        <v>995</v>
      </c>
      <c r="N16" s="250"/>
      <c r="O16" s="258">
        <v>-1.7950758883333306E-2</v>
      </c>
    </row>
    <row r="17" spans="2:16" ht="16.5">
      <c r="B17" s="133" t="s">
        <v>180</v>
      </c>
      <c r="G17" s="116"/>
      <c r="P17" s="241"/>
    </row>
    <row r="18" spans="2:16" ht="15" customHeight="1">
      <c r="B18" s="133" t="s">
        <v>181</v>
      </c>
      <c r="P18" s="241"/>
    </row>
    <row r="19" spans="2:16" ht="8.25" customHeight="1" thickBot="1">
      <c r="B19" s="133"/>
      <c r="P19" s="241"/>
    </row>
    <row r="20" spans="2:16" ht="19.5" thickBot="1">
      <c r="B20" s="220" t="s">
        <v>182</v>
      </c>
      <c r="C20" s="221"/>
      <c r="D20" s="221"/>
      <c r="E20" s="221"/>
      <c r="F20" s="221"/>
      <c r="G20" s="221"/>
      <c r="H20" s="221"/>
      <c r="I20" s="221"/>
      <c r="J20" s="221"/>
      <c r="K20" s="221"/>
      <c r="L20" s="221"/>
      <c r="M20" s="221"/>
      <c r="N20" s="221"/>
      <c r="O20" s="222"/>
      <c r="P20" s="241"/>
    </row>
    <row r="21" spans="2:16" ht="16.5">
      <c r="B21" s="223" t="s">
        <v>183</v>
      </c>
      <c r="C21" s="224" t="str">
        <f>+C4</f>
        <v>2Q 2018</v>
      </c>
      <c r="D21" s="224"/>
      <c r="E21" s="224"/>
      <c r="F21" s="224"/>
      <c r="G21" s="225"/>
      <c r="H21"/>
      <c r="I21" s="226" t="s">
        <v>167</v>
      </c>
      <c r="J21" s="224"/>
      <c r="K21" s="224"/>
      <c r="L21" s="224"/>
      <c r="M21" s="225"/>
      <c r="N21" s="259"/>
      <c r="O21" s="228" t="s">
        <v>168</v>
      </c>
      <c r="P21" s="241"/>
    </row>
    <row r="22" spans="2:16" ht="16.5">
      <c r="B22" s="229"/>
      <c r="C22" s="230" t="s">
        <v>169</v>
      </c>
      <c r="D22" s="260" t="s">
        <v>184</v>
      </c>
      <c r="E22" s="261"/>
      <c r="F22" s="231" t="s">
        <v>172</v>
      </c>
      <c r="G22" s="231" t="s">
        <v>173</v>
      </c>
      <c r="I22" s="231" t="s">
        <v>169</v>
      </c>
      <c r="J22" s="260" t="s">
        <v>184</v>
      </c>
      <c r="K22" s="261"/>
      <c r="L22" s="231" t="s">
        <v>172</v>
      </c>
      <c r="M22" s="231" t="s">
        <v>173</v>
      </c>
      <c r="N22" s="233"/>
      <c r="O22" s="234" t="s">
        <v>174</v>
      </c>
      <c r="P22" s="241"/>
    </row>
    <row r="23" spans="2:16" ht="16.5">
      <c r="B23" s="235" t="s">
        <v>136</v>
      </c>
      <c r="C23" s="236">
        <v>2154.8353356437869</v>
      </c>
      <c r="D23" s="262">
        <v>211.45505184391999</v>
      </c>
      <c r="E23" s="262"/>
      <c r="F23" s="236">
        <v>261.24997187229303</v>
      </c>
      <c r="G23" s="237">
        <f>+SUM(C23:F23)</f>
        <v>2627.5403593599999</v>
      </c>
      <c r="H23" s="263"/>
      <c r="I23" s="238">
        <v>2169.3000000000002</v>
      </c>
      <c r="J23" s="264">
        <v>207.4</v>
      </c>
      <c r="K23" s="264"/>
      <c r="L23" s="236">
        <v>246.8</v>
      </c>
      <c r="M23" s="237">
        <v>2623.6</v>
      </c>
      <c r="N23" s="239"/>
      <c r="O23" s="240">
        <v>1.5206843147061999E-3</v>
      </c>
      <c r="P23" s="241">
        <v>2539.5142782022513</v>
      </c>
    </row>
    <row r="24" spans="2:16" ht="16.5">
      <c r="B24" s="235" t="s">
        <v>175</v>
      </c>
      <c r="C24" s="242">
        <v>364.93333129398036</v>
      </c>
      <c r="D24" s="262">
        <v>15.996143542891705</v>
      </c>
      <c r="E24" s="262"/>
      <c r="F24" s="242">
        <v>63.723839448292892</v>
      </c>
      <c r="G24" s="243">
        <f>+SUM(C24:F24)</f>
        <v>444.65331428516498</v>
      </c>
      <c r="H24" s="263"/>
      <c r="I24" s="244">
        <v>293.3</v>
      </c>
      <c r="J24" s="262">
        <v>15.7</v>
      </c>
      <c r="K24" s="262"/>
      <c r="L24" s="242">
        <v>65</v>
      </c>
      <c r="M24" s="243">
        <v>374</v>
      </c>
      <c r="N24" s="239"/>
      <c r="O24" s="245">
        <v>0.18899720505291095</v>
      </c>
      <c r="P24" s="241">
        <v>368.84295300000002</v>
      </c>
    </row>
    <row r="25" spans="2:16" ht="16.5">
      <c r="B25" s="246" t="s">
        <v>176</v>
      </c>
      <c r="C25" s="247">
        <f>+SUM(C23:C24)</f>
        <v>2519.7686669377672</v>
      </c>
      <c r="D25" s="265">
        <f>+SUM(D23:E24)</f>
        <v>227.45119538681169</v>
      </c>
      <c r="E25" s="265"/>
      <c r="F25" s="247">
        <f t="shared" ref="F25" si="3">+SUM(F23:F24)</f>
        <v>324.97381132058592</v>
      </c>
      <c r="G25" s="248">
        <f>SUM(G23:G24)</f>
        <v>3072.1936736451648</v>
      </c>
      <c r="H25" s="266"/>
      <c r="I25" s="249">
        <v>2462.6</v>
      </c>
      <c r="J25" s="265">
        <v>223.2</v>
      </c>
      <c r="K25" s="265"/>
      <c r="L25" s="247">
        <v>311.8</v>
      </c>
      <c r="M25" s="248">
        <v>2997.5</v>
      </c>
      <c r="N25" s="250"/>
      <c r="O25" s="251">
        <v>2.4910397348822055E-2</v>
      </c>
      <c r="P25" s="241"/>
    </row>
    <row r="26" spans="2:16" ht="16.5">
      <c r="B26" s="235" t="s">
        <v>137</v>
      </c>
      <c r="C26" s="242">
        <v>347.95580915975472</v>
      </c>
      <c r="D26" s="262">
        <v>82.166655996933017</v>
      </c>
      <c r="E26" s="262"/>
      <c r="F26" s="242">
        <v>44.426498843312267</v>
      </c>
      <c r="G26" s="243">
        <f>+SUM(C26:F26)</f>
        <v>474.54896400000001</v>
      </c>
      <c r="H26" s="263"/>
      <c r="I26" s="244">
        <v>371.2</v>
      </c>
      <c r="J26" s="262">
        <v>72.400000000000006</v>
      </c>
      <c r="K26" s="262"/>
      <c r="L26" s="242">
        <v>56.4</v>
      </c>
      <c r="M26" s="243">
        <v>500</v>
      </c>
      <c r="N26" s="239"/>
      <c r="O26" s="245">
        <v>-5.0938753217188104E-2</v>
      </c>
      <c r="P26" s="241">
        <v>605.74801400000001</v>
      </c>
    </row>
    <row r="27" spans="2:16" ht="16.5">
      <c r="B27" s="235" t="s">
        <v>153</v>
      </c>
      <c r="C27" s="242" t="s">
        <v>177</v>
      </c>
      <c r="D27" s="262" t="s">
        <v>177</v>
      </c>
      <c r="E27" s="262"/>
      <c r="F27" s="242" t="s">
        <v>177</v>
      </c>
      <c r="G27" s="243" t="s">
        <v>177</v>
      </c>
      <c r="H27" s="263"/>
      <c r="I27" s="244">
        <v>84.1</v>
      </c>
      <c r="J27" s="262">
        <v>9.9</v>
      </c>
      <c r="K27" s="262"/>
      <c r="L27" s="242">
        <v>4.9000000000000004</v>
      </c>
      <c r="M27" s="243">
        <v>98.8</v>
      </c>
      <c r="N27" s="239"/>
      <c r="O27" s="245" t="s">
        <v>177</v>
      </c>
      <c r="P27" s="241">
        <v>195.05862500000001</v>
      </c>
    </row>
    <row r="28" spans="2:16" ht="16.5">
      <c r="B28" s="235" t="s">
        <v>139</v>
      </c>
      <c r="C28" s="242">
        <v>936.08333009799719</v>
      </c>
      <c r="D28" s="262">
        <v>82.240800944000014</v>
      </c>
      <c r="E28" s="262"/>
      <c r="F28" s="242">
        <v>107.16926514500003</v>
      </c>
      <c r="G28" s="243">
        <f>+SUM(C28:F28)</f>
        <v>1125.4933961869972</v>
      </c>
      <c r="H28" s="263"/>
      <c r="I28" s="244">
        <v>924.4</v>
      </c>
      <c r="J28" s="262">
        <v>67.5</v>
      </c>
      <c r="K28" s="262"/>
      <c r="L28" s="242">
        <v>88.3</v>
      </c>
      <c r="M28" s="243">
        <v>1080.2</v>
      </c>
      <c r="N28" s="239"/>
      <c r="O28" s="245">
        <v>4.1893307616854836E-2</v>
      </c>
      <c r="P28" s="241">
        <v>971.5222857739991</v>
      </c>
    </row>
    <row r="29" spans="2:16" ht="16.5">
      <c r="B29" s="235" t="s">
        <v>140</v>
      </c>
      <c r="C29" s="242">
        <v>169.538408</v>
      </c>
      <c r="D29" s="262">
        <v>20.519082000000001</v>
      </c>
      <c r="E29" s="262"/>
      <c r="F29" s="242">
        <v>18.096893000000001</v>
      </c>
      <c r="G29" s="243">
        <f>+SUM(C29:F29)</f>
        <v>208.154383</v>
      </c>
      <c r="H29" s="263"/>
      <c r="I29" s="244">
        <v>187</v>
      </c>
      <c r="J29" s="262">
        <v>23.3</v>
      </c>
      <c r="K29" s="262"/>
      <c r="L29" s="242">
        <v>22.8</v>
      </c>
      <c r="M29" s="243">
        <v>233.1</v>
      </c>
      <c r="N29" s="239"/>
      <c r="O29" s="245">
        <v>-0.10712810458457767</v>
      </c>
      <c r="P29" s="241">
        <v>227.52050399999999</v>
      </c>
    </row>
    <row r="30" spans="2:16" ht="16.5">
      <c r="B30" s="246" t="s">
        <v>178</v>
      </c>
      <c r="C30" s="247">
        <f>+SUM(C26:C29)</f>
        <v>1453.577547257752</v>
      </c>
      <c r="D30" s="265">
        <f>+SUM(D26:E29)</f>
        <v>184.92653894093303</v>
      </c>
      <c r="E30" s="265"/>
      <c r="F30" s="247">
        <f t="shared" ref="F30" si="4">+SUM(F26:F29)</f>
        <v>169.69265698831228</v>
      </c>
      <c r="G30" s="248">
        <f>+SUM(G26:G29)</f>
        <v>1808.1967431869973</v>
      </c>
      <c r="H30" s="267"/>
      <c r="I30" s="249">
        <v>1566.7</v>
      </c>
      <c r="J30" s="265">
        <v>173.1</v>
      </c>
      <c r="K30" s="265"/>
      <c r="L30" s="247">
        <v>172.4</v>
      </c>
      <c r="M30" s="248">
        <v>1912.2</v>
      </c>
      <c r="N30" s="250"/>
      <c r="O30" s="251">
        <v>-5.4396952849909974E-2</v>
      </c>
      <c r="P30" s="241"/>
    </row>
    <row r="31" spans="2:16" ht="16.5">
      <c r="B31" s="235" t="s">
        <v>141</v>
      </c>
      <c r="C31" s="242">
        <v>1636.4706037972564</v>
      </c>
      <c r="D31" s="262">
        <v>92.353926982999766</v>
      </c>
      <c r="E31" s="262"/>
      <c r="F31" s="242">
        <v>89.931521219743672</v>
      </c>
      <c r="G31" s="243">
        <f>+SUM(C31:F31)</f>
        <v>1818.756052</v>
      </c>
      <c r="I31" s="244">
        <v>1573.2</v>
      </c>
      <c r="J31" s="262">
        <v>88.1</v>
      </c>
      <c r="K31" s="262"/>
      <c r="L31" s="242">
        <v>119.3</v>
      </c>
      <c r="M31" s="243">
        <v>1780.5</v>
      </c>
      <c r="N31" s="239"/>
      <c r="O31" s="245">
        <v>2.1482133906150835E-2</v>
      </c>
      <c r="P31" s="241"/>
    </row>
    <row r="32" spans="2:16" ht="16.5">
      <c r="B32" s="246" t="s">
        <v>179</v>
      </c>
      <c r="C32" s="247">
        <f>+C31</f>
        <v>1636.4706037972564</v>
      </c>
      <c r="D32" s="265">
        <f>+D31</f>
        <v>92.353926982999766</v>
      </c>
      <c r="E32" s="265"/>
      <c r="F32" s="247">
        <f t="shared" ref="F32" si="5">+F31</f>
        <v>89.931521219743672</v>
      </c>
      <c r="G32" s="248">
        <f>G31</f>
        <v>1818.756052</v>
      </c>
      <c r="H32" s="267"/>
      <c r="I32" s="249">
        <f>SUM(I31)</f>
        <v>1573.2</v>
      </c>
      <c r="J32" s="265">
        <f t="shared" ref="J32:M32" si="6">SUM(J31)</f>
        <v>88.1</v>
      </c>
      <c r="K32" s="265">
        <f t="shared" si="6"/>
        <v>0</v>
      </c>
      <c r="L32" s="247">
        <f t="shared" si="6"/>
        <v>119.3</v>
      </c>
      <c r="M32" s="248">
        <f t="shared" si="6"/>
        <v>1780.5</v>
      </c>
      <c r="N32" s="250"/>
      <c r="O32" s="251">
        <f>+O31</f>
        <v>2.1482133906150835E-2</v>
      </c>
    </row>
    <row r="33" spans="2:16" ht="16.5">
      <c r="B33" s="254" t="s">
        <v>173</v>
      </c>
      <c r="C33" s="255">
        <f>+C25+C30+C32</f>
        <v>5609.8168179927761</v>
      </c>
      <c r="D33" s="268">
        <f>+SUM(D32,D30,D25)</f>
        <v>504.73166131074447</v>
      </c>
      <c r="E33" s="268"/>
      <c r="F33" s="255">
        <f>+F25+F30+F32</f>
        <v>584.59798952864185</v>
      </c>
      <c r="G33" s="256">
        <f>+G25+G30+G32</f>
        <v>6699.1464688321621</v>
      </c>
      <c r="H33" s="263"/>
      <c r="I33" s="257">
        <v>5602.5</v>
      </c>
      <c r="J33" s="268">
        <v>484.3</v>
      </c>
      <c r="K33" s="268">
        <f t="shared" ref="K33:M33" si="7">+K25+K30+K32</f>
        <v>0</v>
      </c>
      <c r="L33" s="255">
        <v>603.4</v>
      </c>
      <c r="M33" s="256">
        <f t="shared" si="7"/>
        <v>6690.2</v>
      </c>
      <c r="N33" s="250"/>
      <c r="O33" s="258">
        <v>1.3302818955103213E-3</v>
      </c>
    </row>
    <row r="34" spans="2:16" ht="16.5">
      <c r="B34" s="133"/>
      <c r="E34" s="263" t="s">
        <v>185</v>
      </c>
      <c r="F34" s="263" t="s">
        <v>185</v>
      </c>
      <c r="G34" s="269"/>
      <c r="M34" s="269"/>
      <c r="N34" s="269"/>
      <c r="O34" s="269"/>
    </row>
    <row r="35" spans="2:16" ht="10.5" customHeight="1" thickBot="1">
      <c r="B35" s="133"/>
      <c r="E35" s="263"/>
      <c r="F35" s="263"/>
      <c r="G35" s="269"/>
      <c r="M35" s="269"/>
      <c r="N35" s="269"/>
      <c r="O35" s="269"/>
    </row>
    <row r="36" spans="2:16" ht="19.5" thickBot="1">
      <c r="B36" s="220" t="s">
        <v>186</v>
      </c>
      <c r="C36" s="221"/>
      <c r="D36" s="221"/>
      <c r="E36" s="222"/>
      <c r="F36" s="97"/>
      <c r="G36" s="97"/>
      <c r="H36" s="97"/>
      <c r="I36" s="97"/>
      <c r="J36" s="97"/>
      <c r="K36" s="97"/>
      <c r="L36" s="97"/>
      <c r="M36" s="97"/>
      <c r="N36" s="97"/>
      <c r="O36" s="97"/>
      <c r="P36" s="270"/>
    </row>
    <row r="37" spans="2:16" ht="16.5" customHeight="1">
      <c r="B37" s="271" t="s">
        <v>187</v>
      </c>
      <c r="C37" s="272" t="s">
        <v>166</v>
      </c>
      <c r="D37" s="273" t="s">
        <v>167</v>
      </c>
      <c r="E37" s="274" t="s">
        <v>174</v>
      </c>
      <c r="F37" s="275"/>
      <c r="G37" s="276"/>
      <c r="H37" s="97"/>
      <c r="I37" s="97"/>
      <c r="J37" s="97"/>
      <c r="K37" s="97"/>
      <c r="L37" s="97"/>
      <c r="M37" s="276"/>
      <c r="N37" s="276"/>
      <c r="O37" s="276"/>
      <c r="P37" s="270"/>
    </row>
    <row r="38" spans="2:16" ht="16.5">
      <c r="B38" s="229">
        <v>0</v>
      </c>
      <c r="C38" s="277"/>
      <c r="D38" s="278"/>
      <c r="E38" s="279"/>
      <c r="F38" s="263"/>
      <c r="G38" s="269"/>
      <c r="M38" s="269"/>
      <c r="N38" s="269"/>
      <c r="O38" s="269"/>
    </row>
    <row r="39" spans="2:16" ht="16.5">
      <c r="B39" s="280" t="s">
        <v>136</v>
      </c>
      <c r="C39" s="281">
        <v>22437.182725930001</v>
      </c>
      <c r="D39" s="282">
        <v>21360.835503400001</v>
      </c>
      <c r="E39" s="207">
        <f>+C39/D39-1</f>
        <v>5.038881659655492E-2</v>
      </c>
      <c r="F39" s="263"/>
      <c r="G39" s="269"/>
      <c r="M39" s="269"/>
      <c r="N39" s="269"/>
      <c r="O39" s="269"/>
    </row>
    <row r="40" spans="2:16" ht="16.5">
      <c r="B40" s="235" t="s">
        <v>175</v>
      </c>
      <c r="C40" s="283">
        <v>3954.5906214735128</v>
      </c>
      <c r="D40" s="284">
        <v>3186.4685936202613</v>
      </c>
      <c r="E40" s="207">
        <f>+C40/D40-1</f>
        <v>0.24105746072349032</v>
      </c>
      <c r="F40" s="263"/>
      <c r="G40" s="269"/>
      <c r="M40" s="269"/>
      <c r="N40" s="269"/>
      <c r="O40" s="269"/>
    </row>
    <row r="41" spans="2:16" ht="16.5">
      <c r="B41" s="246" t="s">
        <v>176</v>
      </c>
      <c r="C41" s="285">
        <f>+SUM(C39:C40)</f>
        <v>26391.773347403512</v>
      </c>
      <c r="D41" s="286">
        <f>+SUM(D39:D40)</f>
        <v>24547.304097020264</v>
      </c>
      <c r="E41" s="287">
        <f t="shared" ref="E41:E49" si="8">+C41/D41-1</f>
        <v>7.5139381623872348E-2</v>
      </c>
      <c r="F41" s="263"/>
      <c r="G41" s="269"/>
      <c r="M41" s="269"/>
      <c r="N41" s="269"/>
      <c r="O41" s="269"/>
    </row>
    <row r="42" spans="2:16" ht="16.5">
      <c r="B42" s="235" t="s">
        <v>137</v>
      </c>
      <c r="C42" s="283">
        <v>3492.6800414837144</v>
      </c>
      <c r="D42" s="284">
        <v>3463.3992472217374</v>
      </c>
      <c r="E42" s="207">
        <f t="shared" si="8"/>
        <v>8.4543513963819539E-3</v>
      </c>
      <c r="F42" s="263"/>
      <c r="G42" s="269"/>
      <c r="M42" s="269"/>
      <c r="N42" s="269"/>
      <c r="O42" s="269"/>
    </row>
    <row r="43" spans="2:16" ht="16.5">
      <c r="B43" s="235" t="s">
        <v>153</v>
      </c>
      <c r="C43" s="283" t="s">
        <v>177</v>
      </c>
      <c r="D43" s="284">
        <v>920.64725346825003</v>
      </c>
      <c r="E43" s="207" t="s">
        <v>177</v>
      </c>
      <c r="F43" s="263"/>
      <c r="G43" s="269"/>
      <c r="M43" s="269"/>
      <c r="N43" s="269"/>
      <c r="O43" s="269"/>
    </row>
    <row r="44" spans="2:16" ht="18">
      <c r="B44" s="235" t="s">
        <v>188</v>
      </c>
      <c r="C44" s="283">
        <v>12318.430344183538</v>
      </c>
      <c r="D44" s="284">
        <v>12237.185033661337</v>
      </c>
      <c r="E44" s="207">
        <f t="shared" si="8"/>
        <v>6.6392156610133313E-3</v>
      </c>
      <c r="F44" s="263"/>
      <c r="G44" s="269"/>
      <c r="M44" s="269"/>
      <c r="N44" s="269"/>
      <c r="O44" s="269"/>
    </row>
    <row r="45" spans="2:16" ht="16.5">
      <c r="B45" s="235" t="s">
        <v>140</v>
      </c>
      <c r="C45" s="283">
        <v>2366.3519567753783</v>
      </c>
      <c r="D45" s="284">
        <v>3021.6652112361548</v>
      </c>
      <c r="E45" s="207">
        <f t="shared" si="8"/>
        <v>-0.21687156208569169</v>
      </c>
      <c r="F45" s="263"/>
      <c r="G45" s="269"/>
      <c r="K45" s="288"/>
      <c r="M45" s="269"/>
      <c r="N45" s="269"/>
      <c r="O45" s="269"/>
    </row>
    <row r="46" spans="2:16" ht="16.5">
      <c r="B46" s="246" t="s">
        <v>178</v>
      </c>
      <c r="C46" s="285">
        <f>+SUM(C42:C45)</f>
        <v>18177.462342442632</v>
      </c>
      <c r="D46" s="286">
        <f>+SUM(D42:D45)</f>
        <v>19642.896745587481</v>
      </c>
      <c r="E46" s="287">
        <f t="shared" si="8"/>
        <v>-7.460378283941449E-2</v>
      </c>
      <c r="F46" s="263"/>
      <c r="G46" s="269"/>
      <c r="M46" s="269"/>
      <c r="N46" s="269"/>
      <c r="O46" s="269"/>
    </row>
    <row r="47" spans="2:16" ht="16.5">
      <c r="B47" s="235" t="s">
        <v>141</v>
      </c>
      <c r="C47" s="283">
        <v>7516.7497475799173</v>
      </c>
      <c r="D47" s="284">
        <v>5917.3040675409529</v>
      </c>
      <c r="E47" s="207">
        <f t="shared" si="8"/>
        <v>0.27029972801510005</v>
      </c>
      <c r="F47" s="263"/>
      <c r="G47" s="269"/>
      <c r="M47" s="269"/>
      <c r="N47" s="269"/>
      <c r="O47" s="269"/>
    </row>
    <row r="48" spans="2:16" ht="16.5">
      <c r="B48" s="246" t="s">
        <v>179</v>
      </c>
      <c r="C48" s="285">
        <f>+C47</f>
        <v>7516.7497475799173</v>
      </c>
      <c r="D48" s="286">
        <f>+D47</f>
        <v>5917.3040675409529</v>
      </c>
      <c r="E48" s="287">
        <f t="shared" si="8"/>
        <v>0.27029972801510005</v>
      </c>
      <c r="F48" s="263"/>
      <c r="G48" s="269"/>
      <c r="M48" s="269"/>
      <c r="N48" s="269"/>
      <c r="O48" s="269"/>
    </row>
    <row r="49" spans="2:16" ht="16.5" customHeight="1">
      <c r="B49" s="254" t="s">
        <v>173</v>
      </c>
      <c r="C49" s="289">
        <v>52085.985437066061</v>
      </c>
      <c r="D49" s="290">
        <f>+D41+D46+D48</f>
        <v>50107.504910148695</v>
      </c>
      <c r="E49" s="291">
        <f t="shared" si="8"/>
        <v>3.9484714524603115E-2</v>
      </c>
    </row>
    <row r="50" spans="2:16" ht="4.5" customHeight="1"/>
    <row r="51" spans="2:16" ht="16.5" customHeight="1">
      <c r="B51" s="133" t="s">
        <v>189</v>
      </c>
      <c r="P51" s="42"/>
    </row>
    <row r="52" spans="2:16" ht="16.5" customHeight="1">
      <c r="P52" s="42"/>
    </row>
    <row r="53" spans="2:16" ht="16.5" customHeight="1">
      <c r="P53" s="42"/>
    </row>
    <row r="54" spans="2:16" ht="16.5" customHeight="1">
      <c r="P54" s="42"/>
    </row>
  </sheetData>
  <mergeCells count="34">
    <mergeCell ref="D32:E32"/>
    <mergeCell ref="J32:K32"/>
    <mergeCell ref="D33:E33"/>
    <mergeCell ref="J33:K33"/>
    <mergeCell ref="B37:B38"/>
    <mergeCell ref="C37:C38"/>
    <mergeCell ref="D37:D38"/>
    <mergeCell ref="E37:E38"/>
    <mergeCell ref="D29:E29"/>
    <mergeCell ref="J29:K29"/>
    <mergeCell ref="D30:E30"/>
    <mergeCell ref="J30:K30"/>
    <mergeCell ref="D31:E31"/>
    <mergeCell ref="J31:K31"/>
    <mergeCell ref="D26:E26"/>
    <mergeCell ref="J26:K26"/>
    <mergeCell ref="D27:E27"/>
    <mergeCell ref="J27:K27"/>
    <mergeCell ref="D28:E28"/>
    <mergeCell ref="J28:K28"/>
    <mergeCell ref="D23:E23"/>
    <mergeCell ref="J23:K23"/>
    <mergeCell ref="D24:E24"/>
    <mergeCell ref="J24:K24"/>
    <mergeCell ref="D25:E25"/>
    <mergeCell ref="J25:K25"/>
    <mergeCell ref="B4:B5"/>
    <mergeCell ref="C4:G4"/>
    <mergeCell ref="I4:M4"/>
    <mergeCell ref="B21:B22"/>
    <mergeCell ref="C21:G21"/>
    <mergeCell ref="I21:M21"/>
    <mergeCell ref="D22:E22"/>
    <mergeCell ref="J22:K22"/>
  </mergeCells>
  <pageMargins left="0.7" right="0.7" top="0.75" bottom="0.75" header="0.3" footer="0.3"/>
  <pageSetup scale="68" orientation="portrait" r:id="rId1"/>
  <drawing r:id="rId2"/>
  <legacyDrawing r:id="rId3"/>
  <controls>
    <mc:AlternateContent xmlns:mc="http://schemas.openxmlformats.org/markup-compatibility/2006">
      <mc:Choice Requires="x14">
        <control shapeId="9217" r:id="rId4" name="FPMExcelClientSheetOptionstb1">
          <controlPr defaultSize="0" autoLine="0" r:id="rId5">
            <anchor moveWithCells="1" sizeWithCells="1">
              <from>
                <xdr:col>0</xdr:col>
                <xdr:colOff>0</xdr:colOff>
                <xdr:row>0</xdr:row>
                <xdr:rowOff>0</xdr:rowOff>
              </from>
              <to>
                <xdr:col>1</xdr:col>
                <xdr:colOff>0</xdr:colOff>
                <xdr:row>0</xdr:row>
                <xdr:rowOff>0</xdr:rowOff>
              </to>
            </anchor>
          </controlPr>
        </control>
      </mc:Choice>
      <mc:Fallback>
        <control shapeId="9217" r:id="rId4" name="FPMExcelClientSheetOptions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 Summary</vt:lpstr>
      <vt:lpstr>(1) Consolidated Q</vt:lpstr>
      <vt:lpstr>(2) Consolidated YTD</vt:lpstr>
      <vt:lpstr>(3) Division MX-CAM </vt:lpstr>
      <vt:lpstr>(4) Division SA</vt:lpstr>
      <vt:lpstr>(6) Asia</vt:lpstr>
      <vt:lpstr>(9) Balance  (2)</vt:lpstr>
      <vt:lpstr>(12) Macroeconomics (2)</vt:lpstr>
      <vt:lpstr>Vol y Trans T  delta Total</vt:lpstr>
      <vt:lpstr>Vol y Trans T Acum delta total</vt:lpstr>
      <vt:lpstr>'(+) Summary'!Área_de_impresión</vt:lpstr>
      <vt:lpstr>'(1) Consolidated Q'!Área_de_impresión</vt:lpstr>
      <vt:lpstr>'(12) Macroeconomics (2)'!Área_de_impresión</vt:lpstr>
      <vt:lpstr>'(2) Consolidated YTD'!Área_de_impresión</vt:lpstr>
      <vt:lpstr>'(3) Division MX-CAM '!Área_de_impresión</vt:lpstr>
      <vt:lpstr>'(4) Division SA'!Área_de_impresión</vt:lpstr>
      <vt:lpstr>'(6) Asia'!Área_de_impresión</vt:lpstr>
      <vt:lpstr>'(9) Balance  (2)'!Área_de_impresión</vt:lpstr>
    </vt:vector>
  </TitlesOfParts>
  <Company>FEMSA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Cruz, Maria Fernanda</dc:creator>
  <cp:lastModifiedBy>Garcia Cruz, Maria Fernanda</cp:lastModifiedBy>
  <dcterms:created xsi:type="dcterms:W3CDTF">2018-07-26T02:55:01Z</dcterms:created>
  <dcterms:modified xsi:type="dcterms:W3CDTF">2018-07-26T02:59:21Z</dcterms:modified>
</cp:coreProperties>
</file>